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drawingml.chart+xml" PartName="/xl/charts/chart1.xml"/>
  <Override ContentType="application/vnd.openxmlformats-officedocument.drawingml.chart+xml" PartName="/xl/charts/chart2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xpenses" sheetId="1" r:id="rId3"/>
    <sheet state="visible" name="Ledger" sheetId="2" r:id="rId4"/>
    <sheet state="visible" name="Summary" sheetId="3" r:id="rId5"/>
  </sheets>
  <definedNames>
    <definedName name="StartingBalance">#REF!</definedName>
  </definedNames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C25">
      <text>
        <t xml:space="preserve">Total of Income - Expenses</t>
      </text>
    </comment>
    <comment authorId="0" ref="C26">
      <text>
        <t xml:space="preserve">This total includes the 'Starting Balance' from the 'Setup' tab.</t>
      </text>
    </comment>
    <comment authorId="0" ref="B31">
      <text>
        <t xml:space="preserve">This formula matches the categories in column C with their locations in the 'Income' tab, then displays the resulting row number. The formula in column D uses it to calculate the values in columns D:Q. </t>
      </text>
    </comment>
    <comment authorId="0" ref="B44">
      <text>
        <t xml:space="preserve">This formula matches the categories in column C with their locations in the 'Expenses' tab, then displays the resulting row number. The formula in column D uses it to calculate the values in columns D:Q. </t>
      </text>
    </comment>
  </commentList>
</comments>
</file>

<file path=xl/sharedStrings.xml><?xml version="1.0" encoding="utf-8"?>
<sst xmlns="http://schemas.openxmlformats.org/spreadsheetml/2006/main" count="84" uniqueCount="66">
  <si>
    <t>Line Item</t>
  </si>
  <si>
    <t>Company</t>
  </si>
  <si>
    <t>Date</t>
  </si>
  <si>
    <t>UCLA Bearospace</t>
  </si>
  <si>
    <t>Income</t>
  </si>
  <si>
    <t>Expense</t>
  </si>
  <si>
    <t>Balance</t>
  </si>
  <si>
    <t>2018-2019 Budget</t>
  </si>
  <si>
    <t>2016 Prize Money</t>
  </si>
  <si>
    <t>Nat. Space Grant</t>
  </si>
  <si>
    <t>2017 Prize Money</t>
  </si>
  <si>
    <t>Nat Psace Grant</t>
  </si>
  <si>
    <t xml:space="preserve">Body Tube &amp; Coupler </t>
  </si>
  <si>
    <t>Public Missiles</t>
  </si>
  <si>
    <t>Projected Units</t>
  </si>
  <si>
    <t>Projected Unit Price</t>
  </si>
  <si>
    <t>Projected Total Price</t>
  </si>
  <si>
    <t>Actual Units</t>
  </si>
  <si>
    <t>Actual Unit Price</t>
  </si>
  <si>
    <t>Actual Total Price</t>
  </si>
  <si>
    <t>Structures</t>
  </si>
  <si>
    <t>Totals:</t>
  </si>
  <si>
    <t>Body Tube</t>
  </si>
  <si>
    <t xml:space="preserve">Coupler </t>
  </si>
  <si>
    <t>Motor Mount &amp; Ring/Epoxy</t>
  </si>
  <si>
    <t>Phenolic Tube</t>
  </si>
  <si>
    <t>RocketPoxy</t>
  </si>
  <si>
    <t>Electrical</t>
  </si>
  <si>
    <t xml:space="preserve">RRC3 Sport Altimeter </t>
  </si>
  <si>
    <t>SR44 Silver Oxide Battery</t>
  </si>
  <si>
    <t>Battery Cell Holders (N-type)</t>
  </si>
  <si>
    <t>MPU6050 3 Axis Accelerometer Gyroscope Module</t>
  </si>
  <si>
    <t>SD Card Player Modules (x5)</t>
  </si>
  <si>
    <t>LR44 Button Cell Battery</t>
  </si>
  <si>
    <t>Arduino Uno</t>
  </si>
  <si>
    <t>Tools</t>
  </si>
  <si>
    <t>Dremel Rotary Tool &amp; Kit</t>
  </si>
  <si>
    <t>Dremel Blades</t>
  </si>
  <si>
    <t xml:space="preserve">Recovery </t>
  </si>
  <si>
    <t>Safety</t>
  </si>
  <si>
    <t>Gloves (100 pack)</t>
  </si>
  <si>
    <t>Masks</t>
  </si>
  <si>
    <t>Goggles</t>
  </si>
  <si>
    <t>Travel</t>
  </si>
  <si>
    <t>Plane Tickets (Round Trip)</t>
  </si>
  <si>
    <t>Car Rental 1</t>
  </si>
  <si>
    <t>Car Rental 2</t>
  </si>
  <si>
    <t>Shuttle to LAX</t>
  </si>
  <si>
    <t>Uber to UCLA</t>
  </si>
  <si>
    <t>Gas</t>
  </si>
  <si>
    <t>Fundraising</t>
  </si>
  <si>
    <t>Supplies and Materials</t>
  </si>
  <si>
    <t>Grand Total</t>
  </si>
  <si>
    <t>ABOUT THIS SHEET</t>
  </si>
  <si>
    <t>NOTE</t>
  </si>
  <si>
    <t>This sheet generates a summary of your spending based on data in the 'Expenses' and 'Income' tabs.</t>
  </si>
  <si>
    <t>Please don't edit this sheet.</t>
  </si>
  <si>
    <t>Make sure you've set a starting balance in the 'Setup' tab before beginning.</t>
  </si>
  <si>
    <t>It contains formulas and will update automatically.</t>
  </si>
  <si>
    <t>Summary</t>
  </si>
  <si>
    <t>Total</t>
  </si>
  <si>
    <t>Average</t>
  </si>
  <si>
    <t>Expenses</t>
  </si>
  <si>
    <t>Net savings</t>
  </si>
  <si>
    <t>Ending balance</t>
  </si>
  <si>
    <t>Row #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</si>
</sst>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m/d/yy"/>
    <numFmt numFmtId="165" formatCode="&quot;$&quot;#,##0"/>
    <numFmt numFmtId="166" formatCode="&quot;$&quot;#,##0.00"/>
    <numFmt numFmtId="167" formatCode="mmm"/>
    <numFmt numFmtId="168" formatCode="mmm&quot; '&quot;yy"/>
  </numFmts>
  <fonts count="41">
    <font>
      <sz val="10.0"/>
      <color rgb="FF000000"/>
      <name val="Arial"/>
    </font>
    <font/>
    <font>
      <b/>
      <i/>
      <sz val="14.0"/>
      <color rgb="FF334960"/>
      <name val="Lato"/>
    </font>
    <font>
      <b/>
      <i/>
      <sz val="11.0"/>
      <color rgb="FF334960"/>
      <name val="Lato"/>
    </font>
    <font>
      <sz val="10.0"/>
      <color rgb="FF576475"/>
      <name val="Lato"/>
    </font>
    <font>
      <sz val="10.0"/>
      <color rgb="FF334960"/>
      <name val="Lato"/>
    </font>
    <font>
      <b/>
      <sz val="11.0"/>
      <color rgb="FF334960"/>
      <name val="Lato"/>
    </font>
    <font>
      <b/>
      <i/>
      <sz val="11.0"/>
      <color rgb="FF556376"/>
      <name val="Lato"/>
    </font>
    <font>
      <b/>
      <i/>
      <sz val="10.0"/>
      <color rgb="FFFFFFFF"/>
      <name val="Lato"/>
    </font>
    <font>
      <sz val="10.0"/>
      <color rgb="FFFFFFFF"/>
      <name val="Lato"/>
    </font>
    <font>
      <sz val="9.0"/>
      <color rgb="FF576475"/>
      <name val="Lato"/>
    </font>
    <font>
      <color rgb="FF334960"/>
      <name val="Lato"/>
    </font>
    <font>
      <sz val="9.0"/>
      <color rgb="FF334960"/>
      <name val="Lato"/>
    </font>
    <font>
      <b/>
      <sz val="10.0"/>
      <color rgb="FFFFFFFF"/>
      <name val="Lato"/>
    </font>
    <font>
      <sz val="9.0"/>
      <color rgb="FFFFFFFF"/>
      <name val="Lato"/>
    </font>
    <font>
      <sz val="6.0"/>
      <color rgb="FFFFFFFF"/>
      <name val="Lato"/>
    </font>
    <font>
      <sz val="6.0"/>
      <color rgb="FFB7B7B7"/>
      <name val="Lato"/>
    </font>
    <font>
      <sz val="10.0"/>
      <name val="Lato"/>
    </font>
    <font>
      <name val="Lato"/>
    </font>
    <font>
      <i/>
      <name val="Lato"/>
    </font>
    <font>
      <b/>
      <sz val="12.0"/>
      <name val="Lato"/>
    </font>
    <font>
      <sz val="12.0"/>
      <name val="Lato"/>
    </font>
    <font>
      <b/>
      <sz val="10.0"/>
      <color rgb="FF222222"/>
      <name val="Lato"/>
    </font>
    <font>
      <b/>
      <sz val="9.0"/>
      <color rgb="FF222222"/>
      <name val="Lato"/>
    </font>
    <font>
      <sz val="10.0"/>
      <color rgb="FF434343"/>
      <name val="Lato"/>
    </font>
    <font>
      <b/>
      <sz val="18.0"/>
      <color rgb="FFF46524"/>
      <name val="Raleway"/>
    </font>
    <font>
      <b/>
      <sz val="18.0"/>
      <color rgb="FFF46524"/>
      <name val="Lato"/>
    </font>
    <font>
      <b/>
      <sz val="6.0"/>
      <color rgb="FFFFFFFF"/>
      <name val="Lato"/>
    </font>
    <font>
      <b/>
      <i/>
      <sz val="6.0"/>
      <color rgb="FFB7B7B7"/>
      <name val="Lato"/>
    </font>
    <font>
      <b/>
      <sz val="10.0"/>
      <color rgb="FF334960"/>
      <name val="Lato"/>
    </font>
    <font>
      <b/>
      <i/>
      <sz val="11.0"/>
      <color rgb="FF666666"/>
      <name val="Lato"/>
    </font>
    <font>
      <b/>
      <color rgb="FF334960"/>
      <name val="Lato"/>
    </font>
    <font>
      <color rgb="FF576475"/>
      <name val="Lato"/>
    </font>
    <font>
      <i/>
      <sz val="10.0"/>
      <color rgb="FF6C7687"/>
      <name val="Lato"/>
    </font>
    <font>
      <b/>
      <color rgb="FF222222"/>
      <name val="Lato"/>
    </font>
    <font>
      <color rgb="FF222222"/>
      <name val="Lato"/>
    </font>
    <font>
      <i/>
      <color rgb="FF6C7687"/>
      <name val="Lato"/>
    </font>
    <font>
      <b/>
      <sz val="18.0"/>
      <color rgb="FF334960"/>
      <name val="Lato"/>
    </font>
    <font>
      <sz val="11.0"/>
      <color rgb="FF334960"/>
      <name val="Lato"/>
    </font>
    <font>
      <b/>
      <sz val="18.0"/>
      <color rgb="FF576475"/>
      <name val="Lato"/>
    </font>
    <font>
      <sz val="11.0"/>
      <color rgb="FF576475"/>
      <name val="Lato"/>
    </font>
  </fonts>
  <fills count="7">
    <fill>
      <patternFill patternType="none"/>
    </fill>
    <fill>
      <patternFill patternType="lightGray"/>
    </fill>
    <fill>
      <patternFill patternType="solid">
        <fgColor rgb="FF334960"/>
        <bgColor rgb="FF334960"/>
      </patternFill>
    </fill>
    <fill>
      <patternFill patternType="solid">
        <fgColor rgb="FF6C7687"/>
        <bgColor rgb="FF6C7687"/>
      </patternFill>
    </fill>
    <fill>
      <patternFill patternType="solid">
        <fgColor rgb="FFFFFFFF"/>
        <bgColor rgb="FFFFFFFF"/>
      </patternFill>
    </fill>
    <fill>
      <patternFill patternType="solid">
        <fgColor rgb="FF576475"/>
        <bgColor rgb="FF576475"/>
      </patternFill>
    </fill>
    <fill>
      <patternFill patternType="solid">
        <fgColor rgb="FFFFF2CC"/>
        <bgColor rgb="FFFFF2CC"/>
      </patternFill>
    </fill>
  </fills>
  <borders count="32">
    <border/>
    <border>
      <left style="thin">
        <color rgb="FF334960"/>
      </left>
      <right style="thin">
        <color rgb="FF334960"/>
      </right>
      <top style="thin">
        <color rgb="FF334960"/>
      </top>
    </border>
    <border>
      <left style="thin">
        <color rgb="FF334960"/>
      </left>
      <right style="thin">
        <color rgb="FF334960"/>
      </right>
      <top style="thin">
        <color rgb="FF334960"/>
      </top>
      <bottom style="thin">
        <color rgb="FF334960"/>
      </bottom>
    </border>
    <border>
      <left style="thin">
        <color rgb="FF334960"/>
      </left>
      <top style="thin">
        <color rgb="FF334960"/>
      </top>
      <bottom style="thin">
        <color rgb="FF334960"/>
      </bottom>
    </border>
    <border>
      <right style="thin">
        <color rgb="FFFFFFFF"/>
      </right>
      <top style="thin">
        <color rgb="FF334960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334960"/>
      </top>
      <bottom style="thin">
        <color rgb="FFFFFFFF"/>
      </bottom>
    </border>
    <border>
      <right style="thin">
        <color rgb="FFFFFFFF"/>
      </right>
      <bottom style="thin">
        <color rgb="FF000000"/>
      </bottom>
    </border>
    <border>
      <left style="thin">
        <color rgb="FFFFFFFF"/>
      </left>
      <right style="thin">
        <color rgb="FFFFFFFF"/>
      </right>
      <bottom style="thin">
        <color rgb="FF000000"/>
      </bottom>
    </border>
    <border>
      <right style="thin">
        <color rgb="FFFFFFFF"/>
      </right>
      <bottom style="thin">
        <color rgb="FFFFFFFF"/>
      </bottom>
    </border>
    <border>
      <left style="thin">
        <color rgb="FFFFFFFF"/>
      </left>
      <bottom style="thin">
        <color rgb="FFFFFFFF"/>
      </bottom>
    </border>
    <border>
      <right style="hair">
        <color rgb="FFFFFFFF"/>
      </right>
      <bottom style="hair">
        <color rgb="FFFFFFFF"/>
      </bottom>
    </border>
    <border>
      <left style="hair">
        <color rgb="FFFFFFFF"/>
      </left>
      <right style="thin">
        <color rgb="FFFFFFFF"/>
      </right>
      <bottom style="hair">
        <color rgb="FFFFFFFF"/>
      </bottom>
    </border>
    <border>
      <right style="hair">
        <color rgb="FFFFFFFF"/>
      </right>
      <top style="hair">
        <color rgb="FFFFFFFF"/>
      </top>
      <bottom style="hair">
        <color rgb="FFFFFFFF"/>
      </bottom>
    </border>
    <border>
      <left style="hair">
        <color rgb="FFFFFFFF"/>
      </left>
      <right style="thin">
        <color rgb="FFFFFFFF"/>
      </right>
      <top style="hair">
        <color rgb="FFFFFFFF"/>
      </top>
      <bottom style="hair">
        <color rgb="FFFFFFFF"/>
      </bottom>
    </border>
    <border>
      <right style="hair">
        <color rgb="FFFFFFFF"/>
      </right>
    </border>
    <border>
      <bottom style="hair">
        <color rgb="FFFFFFFF"/>
      </bottom>
    </border>
    <border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top style="thin">
        <color rgb="FFFFFFFF"/>
      </top>
    </border>
    <border>
      <right style="thin">
        <color rgb="FFFFFFFF"/>
      </right>
      <top style="thin">
        <color rgb="FFFFFFFF"/>
      </top>
    </border>
    <border>
      <right style="thin">
        <color rgb="FFFFFFFF"/>
      </right>
    </border>
    <border>
      <left style="hair">
        <color rgb="FFFFFFFF"/>
      </left>
      <right style="thin">
        <color rgb="FFFFFFFF"/>
      </right>
    </border>
    <border>
      <left style="thin">
        <color rgb="FFFFFFFF"/>
      </left>
      <right style="thin">
        <color rgb="FFFFFFFF"/>
      </right>
      <top style="thin">
        <color rgb="FFFFFFFF"/>
      </top>
    </border>
    <border>
      <bottom style="dotted">
        <color rgb="FFA7B0BF"/>
      </bottom>
    </border>
    <border>
      <top style="dotted">
        <color rgb="FFA7B0BF"/>
      </top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A7B0BF"/>
      </bottom>
    </border>
    <border>
      <bottom style="thin">
        <color rgb="FFA7B0BF"/>
      </bottom>
    </border>
    <border>
      <bottom style="dotted">
        <color rgb="FFB7B7B7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dotted">
        <color rgb="FFA7B0B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dotted">
        <color rgb="FFB7B7B7"/>
      </bottom>
    </border>
    <border>
      <left style="thin">
        <color rgb="FFFFFFFF"/>
      </left>
      <right style="thin">
        <color rgb="FFFFFFFF"/>
      </right>
      <bottom style="thin">
        <color rgb="FFFFFFFF"/>
      </bottom>
    </border>
    <border>
      <left style="thin">
        <color rgb="FFFFFFFF"/>
      </left>
      <right style="thin">
        <color rgb="FFFFFFFF"/>
      </right>
    </border>
  </borders>
  <cellStyleXfs count="1">
    <xf borderId="0" fillId="0" fontId="0" numFmtId="0" applyAlignment="1" applyFont="1"/>
  </cellStyleXfs>
  <cellXfs count="16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horizontal="center" readingOrder="0" vertical="center"/>
    </xf>
    <xf borderId="0" fillId="0" fontId="3" numFmtId="0" xfId="0" applyAlignment="1" applyFont="1">
      <alignment horizontal="center" readingOrder="0" vertical="center"/>
    </xf>
    <xf borderId="1" fillId="2" fontId="3" numFmtId="0" xfId="0" applyAlignment="1" applyBorder="1" applyFill="1" applyFont="1">
      <alignment horizontal="right" vertical="center"/>
    </xf>
    <xf borderId="0" fillId="0" fontId="1" numFmtId="164" xfId="0" applyAlignment="1" applyFont="1" applyNumberFormat="1">
      <alignment readingOrder="0"/>
    </xf>
    <xf borderId="2" fillId="2" fontId="4" numFmtId="0" xfId="0" applyAlignment="1" applyBorder="1" applyFont="1">
      <alignment horizontal="left" vertical="center"/>
    </xf>
    <xf borderId="2" fillId="2" fontId="5" numFmtId="165" xfId="0" applyAlignment="1" applyBorder="1" applyFont="1" applyNumberFormat="1">
      <alignment horizontal="right" vertical="center"/>
    </xf>
    <xf borderId="3" fillId="2" fontId="5" numFmtId="165" xfId="0" applyAlignment="1" applyBorder="1" applyFont="1" applyNumberFormat="1">
      <alignment horizontal="right" vertical="center"/>
    </xf>
    <xf borderId="4" fillId="0" fontId="3" numFmtId="0" xfId="0" applyAlignment="1" applyBorder="1" applyFont="1">
      <alignment horizontal="right" readingOrder="0" vertical="bottom"/>
    </xf>
    <xf borderId="5" fillId="0" fontId="3" numFmtId="0" xfId="0" applyAlignment="1" applyBorder="1" applyFont="1">
      <alignment horizontal="right" readingOrder="0" vertical="bottom"/>
    </xf>
    <xf borderId="6" fillId="0" fontId="6" numFmtId="0" xfId="0" applyAlignment="1" applyBorder="1" applyFont="1">
      <alignment horizontal="left" readingOrder="0" vertical="bottom"/>
    </xf>
    <xf borderId="7" fillId="0" fontId="6" numFmtId="49" xfId="0" applyAlignment="1" applyBorder="1" applyFont="1" applyNumberFormat="1">
      <alignment horizontal="right" readingOrder="0" shrinkToFit="0" vertical="bottom" wrapText="1"/>
    </xf>
    <xf borderId="8" fillId="0" fontId="7" numFmtId="0" xfId="0" applyAlignment="1" applyBorder="1" applyFont="1">
      <alignment horizontal="right" readingOrder="0" vertical="center"/>
    </xf>
    <xf borderId="9" fillId="0" fontId="7" numFmtId="0" xfId="0" applyAlignment="1" applyBorder="1" applyFont="1">
      <alignment horizontal="right" readingOrder="0" vertical="center"/>
    </xf>
    <xf borderId="0" fillId="3" fontId="8" numFmtId="0" xfId="0" applyAlignment="1" applyFill="1" applyFont="1">
      <alignment horizontal="left" readingOrder="0" vertical="center"/>
    </xf>
    <xf borderId="0" fillId="3" fontId="9" numFmtId="3" xfId="0" applyAlignment="1" applyFont="1" applyNumberFormat="1">
      <alignment horizontal="right" readingOrder="0" vertical="center"/>
    </xf>
    <xf borderId="0" fillId="3" fontId="9" numFmtId="165" xfId="0" applyAlignment="1" applyFont="1" applyNumberFormat="1">
      <alignment horizontal="right" readingOrder="0" vertical="center"/>
    </xf>
    <xf borderId="0" fillId="3" fontId="9" numFmtId="166" xfId="0" applyAlignment="1" applyFont="1" applyNumberFormat="1">
      <alignment horizontal="right" readingOrder="0" vertical="center"/>
    </xf>
    <xf borderId="10" fillId="0" fontId="3" numFmtId="0" xfId="0" applyAlignment="1" applyBorder="1" applyFont="1">
      <alignment horizontal="right" readingOrder="0" vertical="center"/>
    </xf>
    <xf borderId="11" fillId="0" fontId="3" numFmtId="0" xfId="0" applyAlignment="1" applyBorder="1" applyFont="1">
      <alignment horizontal="right" readingOrder="0" vertical="center"/>
    </xf>
    <xf borderId="0" fillId="0" fontId="5" numFmtId="0" xfId="0" applyAlignment="1" applyFont="1">
      <alignment horizontal="left" readingOrder="0" vertical="center"/>
    </xf>
    <xf borderId="0" fillId="0" fontId="10" numFmtId="3" xfId="0" applyAlignment="1" applyFont="1" applyNumberFormat="1">
      <alignment horizontal="right" readingOrder="0" vertical="center"/>
    </xf>
    <xf borderId="0" fillId="0" fontId="10" numFmtId="165" xfId="0" applyAlignment="1" applyFont="1" applyNumberFormat="1">
      <alignment horizontal="right" readingOrder="0" vertical="center"/>
    </xf>
    <xf borderId="0" fillId="0" fontId="10" numFmtId="166" xfId="0" applyAlignment="1" applyFont="1" applyNumberFormat="1">
      <alignment horizontal="right" readingOrder="0" vertical="center"/>
    </xf>
    <xf borderId="12" fillId="0" fontId="3" numFmtId="0" xfId="0" applyAlignment="1" applyBorder="1" applyFont="1">
      <alignment horizontal="right" readingOrder="0" vertical="center"/>
    </xf>
    <xf borderId="13" fillId="0" fontId="3" numFmtId="0" xfId="0" applyAlignment="1" applyBorder="1" applyFont="1">
      <alignment horizontal="right" readingOrder="0" vertical="center"/>
    </xf>
    <xf borderId="0" fillId="0" fontId="10" numFmtId="166" xfId="0" applyAlignment="1" applyFont="1" applyNumberFormat="1">
      <alignment readingOrder="0"/>
    </xf>
    <xf borderId="0" fillId="0" fontId="10" numFmtId="166" xfId="0" applyAlignment="1" applyFont="1" applyNumberFormat="1">
      <alignment horizontal="right" readingOrder="0" vertical="center"/>
    </xf>
    <xf borderId="0" fillId="0" fontId="11" numFmtId="0" xfId="0" applyAlignment="1" applyFont="1">
      <alignment readingOrder="0"/>
    </xf>
    <xf borderId="0" fillId="0" fontId="5" numFmtId="0" xfId="0" applyAlignment="1" applyFont="1">
      <alignment horizontal="left" vertical="center"/>
    </xf>
    <xf borderId="12" fillId="0" fontId="3" numFmtId="0" xfId="0" applyAlignment="1" applyBorder="1" applyFont="1">
      <alignment horizontal="right" vertical="center"/>
    </xf>
    <xf borderId="13" fillId="0" fontId="3" numFmtId="0" xfId="0" applyAlignment="1" applyBorder="1" applyFont="1">
      <alignment horizontal="right" vertical="center"/>
    </xf>
    <xf borderId="0" fillId="0" fontId="4" numFmtId="0" xfId="0" applyAlignment="1" applyFont="1">
      <alignment horizontal="left" vertical="center"/>
    </xf>
    <xf borderId="0" fillId="0" fontId="10" numFmtId="49" xfId="0" applyAlignment="1" applyFont="1" applyNumberFormat="1">
      <alignment horizontal="right" readingOrder="0" vertical="center"/>
    </xf>
    <xf borderId="0" fillId="0" fontId="3" numFmtId="0" xfId="0" applyAlignment="1" applyFont="1">
      <alignment horizontal="right" readingOrder="0" vertical="center"/>
    </xf>
    <xf borderId="14" fillId="0" fontId="1" numFmtId="0" xfId="0" applyBorder="1" applyFont="1"/>
    <xf borderId="15" fillId="0" fontId="1" numFmtId="0" xfId="0" applyBorder="1" applyFont="1"/>
    <xf borderId="10" fillId="0" fontId="1" numFmtId="0" xfId="0" applyBorder="1" applyFont="1"/>
    <xf borderId="16" fillId="0" fontId="7" numFmtId="0" xfId="0" applyAlignment="1" applyBorder="1" applyFont="1">
      <alignment horizontal="right" readingOrder="0" vertical="center"/>
    </xf>
    <xf borderId="17" fillId="0" fontId="7" numFmtId="0" xfId="0" applyAlignment="1" applyBorder="1" applyFont="1">
      <alignment horizontal="right" readingOrder="0" vertical="center"/>
    </xf>
    <xf borderId="18" fillId="4" fontId="3" numFmtId="0" xfId="0" applyAlignment="1" applyBorder="1" applyFill="1" applyFont="1">
      <alignment horizontal="right" readingOrder="0" vertical="center"/>
    </xf>
    <xf borderId="19" fillId="0" fontId="1" numFmtId="0" xfId="0" applyBorder="1" applyFont="1"/>
    <xf borderId="0" fillId="0" fontId="11" numFmtId="0" xfId="0" applyAlignment="1" applyFont="1">
      <alignment horizontal="right" readingOrder="0"/>
    </xf>
    <xf borderId="0" fillId="0" fontId="11" numFmtId="165" xfId="0" applyAlignment="1" applyFont="1" applyNumberFormat="1">
      <alignment readingOrder="0"/>
    </xf>
    <xf borderId="0" fillId="0" fontId="12" numFmtId="49" xfId="0" applyAlignment="1" applyFont="1" applyNumberFormat="1">
      <alignment horizontal="right" readingOrder="0" vertical="center"/>
    </xf>
    <xf borderId="0" fillId="0" fontId="12" numFmtId="166" xfId="0" applyAlignment="1" applyFont="1" applyNumberFormat="1">
      <alignment horizontal="right" readingOrder="0" vertical="center"/>
    </xf>
    <xf borderId="20" fillId="0" fontId="1" numFmtId="0" xfId="0" applyBorder="1" applyFont="1"/>
    <xf borderId="0" fillId="0" fontId="12" numFmtId="3" xfId="0" applyAlignment="1" applyFont="1" applyNumberFormat="1">
      <alignment horizontal="right" readingOrder="0" vertical="center"/>
    </xf>
    <xf borderId="0" fillId="0" fontId="11" numFmtId="166" xfId="0" applyAlignment="1" applyFont="1" applyNumberFormat="1">
      <alignment readingOrder="0"/>
    </xf>
    <xf borderId="0" fillId="3" fontId="9" numFmtId="0" xfId="0" applyAlignment="1" applyFont="1">
      <alignment horizontal="right" readingOrder="0" vertical="center"/>
    </xf>
    <xf borderId="0" fillId="0" fontId="10" numFmtId="0" xfId="0" applyAlignment="1" applyFont="1">
      <alignment horizontal="right" readingOrder="0" vertical="center"/>
    </xf>
    <xf borderId="14" fillId="0" fontId="3" numFmtId="0" xfId="0" applyAlignment="1" applyBorder="1" applyFont="1">
      <alignment horizontal="right" readingOrder="0" vertical="center"/>
    </xf>
    <xf borderId="21" fillId="0" fontId="3" numFmtId="0" xfId="0" applyAlignment="1" applyBorder="1" applyFont="1">
      <alignment horizontal="right" readingOrder="0" vertical="center"/>
    </xf>
    <xf borderId="19" fillId="0" fontId="3" numFmtId="0" xfId="0" applyAlignment="1" applyBorder="1" applyFont="1">
      <alignment horizontal="right" readingOrder="0" vertical="center"/>
    </xf>
    <xf borderId="22" fillId="0" fontId="3" numFmtId="0" xfId="0" applyAlignment="1" applyBorder="1" applyFont="1">
      <alignment horizontal="right" readingOrder="0" vertical="center"/>
    </xf>
    <xf borderId="0" fillId="5" fontId="13" numFmtId="0" xfId="0" applyAlignment="1" applyFill="1" applyFont="1">
      <alignment horizontal="left" readingOrder="0" vertical="center"/>
    </xf>
    <xf borderId="0" fillId="5" fontId="10" numFmtId="0" xfId="0" applyAlignment="1" applyFont="1">
      <alignment horizontal="right" readingOrder="0" vertical="center"/>
    </xf>
    <xf borderId="0" fillId="5" fontId="10" numFmtId="165" xfId="0" applyAlignment="1" applyFont="1" applyNumberFormat="1">
      <alignment horizontal="right" readingOrder="0" vertical="center"/>
    </xf>
    <xf borderId="0" fillId="5" fontId="13" numFmtId="165" xfId="0" applyAlignment="1" applyFont="1" applyNumberFormat="1">
      <alignment horizontal="right" readingOrder="0" vertical="center"/>
    </xf>
    <xf borderId="0" fillId="5" fontId="10" numFmtId="3" xfId="0" applyAlignment="1" applyFont="1" applyNumberFormat="1">
      <alignment horizontal="right" readingOrder="0" vertical="center"/>
    </xf>
    <xf borderId="0" fillId="5" fontId="10" numFmtId="166" xfId="0" applyAlignment="1" applyFont="1" applyNumberFormat="1">
      <alignment horizontal="right" readingOrder="0" vertical="center"/>
    </xf>
    <xf borderId="0" fillId="5" fontId="14" numFmtId="166" xfId="0" applyAlignment="1" applyFont="1" applyNumberFormat="1">
      <alignment horizontal="right" readingOrder="0" vertical="center"/>
    </xf>
    <xf borderId="0" fillId="2" fontId="15" numFmtId="0" xfId="0" applyAlignment="1" applyFont="1">
      <alignment vertical="center"/>
    </xf>
    <xf borderId="0" fillId="2" fontId="16" numFmtId="0" xfId="0" applyAlignment="1" applyFont="1">
      <alignment horizontal="right" vertical="center"/>
    </xf>
    <xf borderId="0" fillId="2" fontId="17" numFmtId="0" xfId="0" applyAlignment="1" applyFont="1">
      <alignment vertical="bottom"/>
    </xf>
    <xf borderId="0" fillId="2" fontId="18" numFmtId="0" xfId="0" applyAlignment="1" applyFont="1">
      <alignment horizontal="left" vertical="center"/>
    </xf>
    <xf borderId="0" fillId="2" fontId="19" numFmtId="0" xfId="0" applyAlignment="1" applyFont="1">
      <alignment horizontal="left" vertical="center"/>
    </xf>
    <xf borderId="23" fillId="0" fontId="17" numFmtId="0" xfId="0" applyAlignment="1" applyBorder="1" applyFont="1">
      <alignment vertical="bottom"/>
    </xf>
    <xf borderId="23" fillId="0" fontId="16" numFmtId="0" xfId="0" applyAlignment="1" applyBorder="1" applyFont="1">
      <alignment horizontal="right" vertical="center"/>
    </xf>
    <xf borderId="23" fillId="0" fontId="18" numFmtId="0" xfId="0" applyAlignment="1" applyBorder="1" applyFont="1">
      <alignment vertical="center"/>
    </xf>
    <xf borderId="23" fillId="0" fontId="19" numFmtId="0" xfId="0" applyAlignment="1" applyBorder="1" applyFont="1">
      <alignment vertical="center"/>
    </xf>
    <xf borderId="0" fillId="0" fontId="15" numFmtId="0" xfId="0" applyAlignment="1" applyFont="1">
      <alignment vertical="center"/>
    </xf>
    <xf borderId="0" fillId="0" fontId="16" numFmtId="0" xfId="0" applyAlignment="1" applyFont="1">
      <alignment horizontal="right" vertical="center"/>
    </xf>
    <xf borderId="0" fillId="0" fontId="20" numFmtId="0" xfId="0" applyAlignment="1" applyFont="1">
      <alignment vertical="bottom"/>
    </xf>
    <xf borderId="0" fillId="0" fontId="21" numFmtId="0" xfId="0" applyAlignment="1" applyFont="1">
      <alignment vertical="bottom"/>
    </xf>
    <xf borderId="0" fillId="0" fontId="21" numFmtId="0" xfId="0" applyFont="1"/>
    <xf borderId="0" fillId="0" fontId="20" numFmtId="0" xfId="0" applyAlignment="1" applyFont="1">
      <alignment horizontal="left" vertical="bottom"/>
    </xf>
    <xf borderId="0" fillId="0" fontId="17" numFmtId="0" xfId="0" applyAlignment="1" applyFont="1">
      <alignment vertical="bottom"/>
    </xf>
    <xf borderId="0" fillId="0" fontId="18" numFmtId="0" xfId="0" applyAlignment="1" applyFont="1">
      <alignment vertical="center"/>
    </xf>
    <xf borderId="0" fillId="0" fontId="19" numFmtId="0" xfId="0" applyAlignment="1" applyFont="1">
      <alignment vertical="center"/>
    </xf>
    <xf borderId="0" fillId="0" fontId="17" numFmtId="0" xfId="0" applyAlignment="1" applyFont="1">
      <alignment horizontal="left" readingOrder="0" shrinkToFit="0" vertical="center" wrapText="0"/>
    </xf>
    <xf borderId="0" fillId="0" fontId="17" numFmtId="0" xfId="0" applyAlignment="1" applyFont="1">
      <alignment vertical="center"/>
    </xf>
    <xf borderId="0" fillId="6" fontId="22" numFmtId="0" xfId="0" applyAlignment="1" applyFill="1" applyFont="1">
      <alignment horizontal="left" readingOrder="0" vertical="center"/>
    </xf>
    <xf borderId="0" fillId="0" fontId="23" numFmtId="0" xfId="0" applyAlignment="1" applyFont="1">
      <alignment horizontal="left" readingOrder="0" vertical="center"/>
    </xf>
    <xf borderId="0" fillId="4" fontId="17" numFmtId="0" xfId="0" applyAlignment="1" applyFont="1">
      <alignment horizontal="left" readingOrder="0" vertical="top"/>
    </xf>
    <xf borderId="0" fillId="4" fontId="17" numFmtId="0" xfId="0" applyAlignment="1" applyFont="1">
      <alignment vertical="top"/>
    </xf>
    <xf borderId="0" fillId="0" fontId="17" numFmtId="0" xfId="0" applyAlignment="1" applyFont="1">
      <alignment vertical="top"/>
    </xf>
    <xf borderId="0" fillId="0" fontId="17" numFmtId="0" xfId="0" applyFont="1"/>
    <xf borderId="0" fillId="0" fontId="24" numFmtId="0" xfId="0" applyAlignment="1" applyFont="1">
      <alignment horizontal="left" readingOrder="0" vertical="top"/>
    </xf>
    <xf borderId="0" fillId="0" fontId="18" numFmtId="0" xfId="0" applyAlignment="1" applyFont="1">
      <alignment vertical="top"/>
    </xf>
    <xf borderId="0" fillId="0" fontId="19" numFmtId="0" xfId="0" applyAlignment="1" applyFont="1">
      <alignment vertical="top"/>
    </xf>
    <xf borderId="24" fillId="0" fontId="18" numFmtId="0" xfId="0" applyAlignment="1" applyBorder="1" applyFont="1">
      <alignment vertical="center"/>
    </xf>
    <xf borderId="24" fillId="0" fontId="16" numFmtId="0" xfId="0" applyAlignment="1" applyBorder="1" applyFont="1">
      <alignment horizontal="right" vertical="center"/>
    </xf>
    <xf borderId="24" fillId="0" fontId="19" numFmtId="0" xfId="0" applyAlignment="1" applyBorder="1" applyFont="1">
      <alignment vertical="center"/>
    </xf>
    <xf borderId="0" fillId="0" fontId="18" numFmtId="0" xfId="0" applyAlignment="1" applyFont="1">
      <alignment horizontal="center" readingOrder="0" vertical="center"/>
    </xf>
    <xf borderId="0" fillId="0" fontId="19" numFmtId="0" xfId="0" applyAlignment="1" applyFont="1">
      <alignment horizontal="center" readingOrder="0" vertical="center"/>
    </xf>
    <xf borderId="0" fillId="0" fontId="18" numFmtId="0" xfId="0" applyAlignment="1" applyFont="1">
      <alignment readingOrder="0" vertical="center"/>
    </xf>
    <xf borderId="0" fillId="0" fontId="25" numFmtId="0" xfId="0" applyAlignment="1" applyFont="1">
      <alignment horizontal="left" readingOrder="0" vertical="center"/>
    </xf>
    <xf borderId="0" fillId="0" fontId="26" numFmtId="0" xfId="0" applyAlignment="1" applyFont="1">
      <alignment horizontal="left" readingOrder="0" vertical="center"/>
    </xf>
    <xf borderId="0" fillId="0" fontId="18" numFmtId="0" xfId="0" applyAlignment="1" applyFont="1">
      <alignment horizontal="right" vertical="center"/>
    </xf>
    <xf borderId="0" fillId="0" fontId="19" numFmtId="0" xfId="0" applyAlignment="1" applyFont="1">
      <alignment horizontal="right" vertical="center"/>
    </xf>
    <xf borderId="0" fillId="0" fontId="27" numFmtId="0" xfId="0" applyAlignment="1" applyFont="1">
      <alignment horizontal="center" vertical="center"/>
    </xf>
    <xf borderId="0" fillId="0" fontId="28" numFmtId="0" xfId="0" applyAlignment="1" applyFont="1">
      <alignment horizontal="right" readingOrder="0" vertical="center"/>
    </xf>
    <xf borderId="25" fillId="0" fontId="29" numFmtId="165" xfId="0" applyAlignment="1" applyBorder="1" applyFont="1" applyNumberFormat="1">
      <alignment vertical="center"/>
    </xf>
    <xf borderId="26" fillId="4" fontId="6" numFmtId="167" xfId="0" applyAlignment="1" applyBorder="1" applyFont="1" applyNumberFormat="1">
      <alignment horizontal="right" readingOrder="0" vertical="center"/>
    </xf>
    <xf borderId="26" fillId="4" fontId="30" numFmtId="168" xfId="0" applyAlignment="1" applyBorder="1" applyFont="1" applyNumberFormat="1">
      <alignment horizontal="right" readingOrder="0" vertical="center"/>
    </xf>
    <xf borderId="0" fillId="0" fontId="6" numFmtId="0" xfId="0" applyAlignment="1" applyFont="1">
      <alignment horizontal="right" vertical="center"/>
    </xf>
    <xf borderId="0" fillId="0" fontId="31" numFmtId="0" xfId="0" applyAlignment="1" applyFont="1">
      <alignment readingOrder="0" vertical="center"/>
    </xf>
    <xf borderId="0" fillId="0" fontId="32" numFmtId="165" xfId="0" applyAlignment="1" applyFont="1" applyNumberFormat="1">
      <alignment horizontal="right" readingOrder="0" vertical="center"/>
    </xf>
    <xf borderId="17" fillId="0" fontId="33" numFmtId="165" xfId="0" applyAlignment="1" applyBorder="1" applyFont="1" applyNumberFormat="1">
      <alignment horizontal="right" vertical="center"/>
    </xf>
    <xf borderId="0" fillId="0" fontId="11" numFmtId="165" xfId="0" applyAlignment="1" applyFont="1" applyNumberFormat="1">
      <alignment horizontal="right" vertical="center"/>
    </xf>
    <xf borderId="0" fillId="0" fontId="15" numFmtId="0" xfId="0" applyAlignment="1" applyFont="1">
      <alignment vertical="top"/>
    </xf>
    <xf borderId="0" fillId="0" fontId="16" numFmtId="0" xfId="0" applyAlignment="1" applyFont="1">
      <alignment horizontal="right" vertical="top"/>
    </xf>
    <xf borderId="27" fillId="0" fontId="31" numFmtId="0" xfId="0" applyAlignment="1" applyBorder="1" applyFont="1">
      <alignment readingOrder="0" vertical="top"/>
    </xf>
    <xf borderId="27" fillId="0" fontId="32" numFmtId="165" xfId="0" applyAlignment="1" applyBorder="1" applyFont="1" applyNumberFormat="1">
      <alignment horizontal="right" readingOrder="0" vertical="top"/>
    </xf>
    <xf borderId="28" fillId="0" fontId="33" numFmtId="165" xfId="0" applyAlignment="1" applyBorder="1" applyFont="1" applyNumberFormat="1">
      <alignment horizontal="right" vertical="top"/>
    </xf>
    <xf borderId="29" fillId="0" fontId="33" numFmtId="165" xfId="0" applyAlignment="1" applyBorder="1" applyFont="1" applyNumberFormat="1">
      <alignment horizontal="right" vertical="top"/>
    </xf>
    <xf borderId="0" fillId="0" fontId="11" numFmtId="165" xfId="0" applyAlignment="1" applyFont="1" applyNumberFormat="1">
      <alignment horizontal="right" vertical="top"/>
    </xf>
    <xf borderId="0" fillId="0" fontId="15" numFmtId="0" xfId="0" applyAlignment="1" applyFont="1">
      <alignment vertical="bottom"/>
    </xf>
    <xf borderId="0" fillId="0" fontId="16" numFmtId="0" xfId="0" applyAlignment="1" applyFont="1">
      <alignment horizontal="right" vertical="bottom"/>
    </xf>
    <xf borderId="0" fillId="0" fontId="34" numFmtId="0" xfId="0" applyAlignment="1" applyFont="1">
      <alignment readingOrder="0" vertical="bottom"/>
    </xf>
    <xf borderId="0" fillId="0" fontId="32" numFmtId="165" xfId="0" applyAlignment="1" applyFont="1" applyNumberFormat="1">
      <alignment horizontal="right" readingOrder="0" vertical="bottom"/>
    </xf>
    <xf borderId="30" fillId="0" fontId="33" numFmtId="165" xfId="0" applyAlignment="1" applyBorder="1" applyFont="1" applyNumberFormat="1">
      <alignment horizontal="right" vertical="bottom"/>
    </xf>
    <xf borderId="0" fillId="0" fontId="31" numFmtId="165" xfId="0" applyAlignment="1" applyFont="1" applyNumberFormat="1">
      <alignment horizontal="right" readingOrder="0" vertical="bottom"/>
    </xf>
    <xf borderId="0" fillId="0" fontId="34" numFmtId="0" xfId="0" applyAlignment="1" applyFont="1">
      <alignment readingOrder="0" vertical="center"/>
    </xf>
    <xf borderId="0" fillId="0" fontId="35" numFmtId="165" xfId="0" applyAlignment="1" applyFont="1" applyNumberFormat="1">
      <alignment horizontal="right" readingOrder="0" vertical="center"/>
    </xf>
    <xf borderId="17" fillId="0" fontId="33" numFmtId="0" xfId="0" applyAlignment="1" applyBorder="1" applyFont="1">
      <alignment horizontal="right" vertical="center"/>
    </xf>
    <xf borderId="30" fillId="0" fontId="33" numFmtId="165" xfId="0" applyAlignment="1" applyBorder="1" applyFont="1" applyNumberFormat="1">
      <alignment horizontal="right" vertical="center"/>
    </xf>
    <xf borderId="0" fillId="0" fontId="36" numFmtId="165" xfId="0" applyAlignment="1" applyFont="1" applyNumberFormat="1">
      <alignment horizontal="right" vertical="center"/>
    </xf>
    <xf borderId="0" fillId="0" fontId="11" numFmtId="0" xfId="0" applyAlignment="1" applyFont="1">
      <alignment horizontal="right" vertical="center"/>
    </xf>
    <xf borderId="0" fillId="0" fontId="36" numFmtId="0" xfId="0" applyAlignment="1" applyFont="1">
      <alignment horizontal="right" vertical="center"/>
    </xf>
    <xf borderId="0" fillId="0" fontId="37" numFmtId="0" xfId="0" applyAlignment="1" applyFont="1">
      <alignment horizontal="left" readingOrder="0" vertical="center"/>
    </xf>
    <xf borderId="0" fillId="0" fontId="37" numFmtId="0" xfId="0" applyAlignment="1" applyFont="1">
      <alignment horizontal="right" readingOrder="0" vertical="center"/>
    </xf>
    <xf borderId="0" fillId="4" fontId="38" numFmtId="168" xfId="0" applyAlignment="1" applyFont="1" applyNumberFormat="1">
      <alignment horizontal="right" readingOrder="0" vertical="center"/>
    </xf>
    <xf borderId="17" fillId="0" fontId="16" numFmtId="0" xfId="0" applyAlignment="1" applyBorder="1" applyFont="1">
      <alignment horizontal="right" vertical="center"/>
    </xf>
    <xf borderId="30" fillId="0" fontId="29" numFmtId="165" xfId="0" applyAlignment="1" applyBorder="1" applyFont="1" applyNumberFormat="1">
      <alignment vertical="center"/>
    </xf>
    <xf borderId="17" fillId="0" fontId="4" numFmtId="165" xfId="0" applyAlignment="1" applyBorder="1" applyFont="1" applyNumberFormat="1">
      <alignment horizontal="right" vertical="center"/>
    </xf>
    <xf borderId="17" fillId="0" fontId="11" numFmtId="165" xfId="0" applyAlignment="1" applyBorder="1" applyFont="1" applyNumberFormat="1">
      <alignment horizontal="right" vertical="center"/>
    </xf>
    <xf borderId="17" fillId="0" fontId="16" numFmtId="0" xfId="0" applyAlignment="1" applyBorder="1" applyFont="1">
      <alignment horizontal="right" vertical="center"/>
    </xf>
    <xf borderId="17" fillId="0" fontId="29" numFmtId="165" xfId="0" applyAlignment="1" applyBorder="1" applyFont="1" applyNumberFormat="1">
      <alignment vertical="center"/>
    </xf>
    <xf borderId="0" fillId="0" fontId="39" numFmtId="0" xfId="0" applyAlignment="1" applyFont="1">
      <alignment horizontal="left" readingOrder="0" vertical="center"/>
    </xf>
    <xf borderId="0" fillId="4" fontId="40" numFmtId="168" xfId="0" applyAlignment="1" applyFont="1" applyNumberFormat="1">
      <alignment horizontal="right" readingOrder="0" vertical="center"/>
    </xf>
    <xf borderId="0" fillId="0" fontId="32" numFmtId="0" xfId="0" applyAlignment="1" applyFont="1">
      <alignment horizontal="right"/>
    </xf>
    <xf borderId="0" fillId="0" fontId="11" numFmtId="0" xfId="0" applyAlignment="1" applyFont="1">
      <alignment horizontal="right"/>
    </xf>
    <xf borderId="25" fillId="0" fontId="32" numFmtId="0" xfId="0" applyAlignment="1" applyBorder="1" applyFont="1">
      <alignment vertical="center"/>
    </xf>
    <xf borderId="0" fillId="0" fontId="15" numFmtId="0" xfId="0" applyAlignment="1" applyFont="1">
      <alignment vertical="center"/>
    </xf>
    <xf borderId="22" fillId="0" fontId="29" numFmtId="165" xfId="0" applyAlignment="1" applyBorder="1" applyFont="1" applyNumberFormat="1">
      <alignment vertical="center"/>
    </xf>
    <xf borderId="22" fillId="0" fontId="4" numFmtId="165" xfId="0" applyAlignment="1" applyBorder="1" applyFont="1" applyNumberFormat="1">
      <alignment horizontal="right" vertical="center"/>
    </xf>
    <xf borderId="22" fillId="0" fontId="33" numFmtId="165" xfId="0" applyAlignment="1" applyBorder="1" applyFont="1" applyNumberFormat="1">
      <alignment horizontal="right" vertical="center"/>
    </xf>
    <xf borderId="17" fillId="0" fontId="11" numFmtId="0" xfId="0" applyAlignment="1" applyBorder="1" applyFont="1">
      <alignment horizontal="right" vertical="center"/>
    </xf>
    <xf borderId="31" fillId="0" fontId="29" numFmtId="165" xfId="0" applyAlignment="1" applyBorder="1" applyFont="1" applyNumberFormat="1">
      <alignment vertical="center"/>
    </xf>
    <xf borderId="31" fillId="0" fontId="4" numFmtId="165" xfId="0" applyAlignment="1" applyBorder="1" applyFont="1" applyNumberFormat="1">
      <alignment horizontal="right" vertical="center"/>
    </xf>
    <xf borderId="31" fillId="0" fontId="33" numFmtId="165" xfId="0" applyAlignment="1" applyBorder="1" applyFont="1" applyNumberFormat="1">
      <alignment horizontal="right" vertical="center"/>
    </xf>
    <xf borderId="17" fillId="0" fontId="11" numFmtId="0" xfId="0" applyAlignment="1" applyBorder="1" applyFont="1">
      <alignment horizontal="right" vertical="center"/>
    </xf>
    <xf borderId="31" fillId="0" fontId="29" numFmtId="0" xfId="0" applyAlignment="1" applyBorder="1" applyFont="1">
      <alignment vertical="center"/>
    </xf>
    <xf borderId="30" fillId="0" fontId="11" numFmtId="165" xfId="0" applyAlignment="1" applyBorder="1" applyFont="1" applyNumberFormat="1">
      <alignment vertical="center"/>
    </xf>
    <xf borderId="30" fillId="0" fontId="4" numFmtId="165" xfId="0" applyAlignment="1" applyBorder="1" applyFont="1" applyNumberFormat="1">
      <alignment horizontal="right" vertical="center"/>
    </xf>
    <xf borderId="17" fillId="0" fontId="11" numFmtId="0" xfId="0" applyAlignment="1" applyBorder="1" applyFont="1">
      <alignment vertical="center"/>
    </xf>
    <xf borderId="0" fillId="0" fontId="4" numFmtId="165" xfId="0" applyAlignment="1" applyFont="1" applyNumberFormat="1">
      <alignment horizontal="right" vertical="center"/>
    </xf>
    <xf borderId="0" fillId="0" fontId="33" numFmtId="165" xfId="0" applyAlignment="1" applyFont="1" applyNumberFormat="1">
      <alignment horizontal="right" vertical="center"/>
    </xf>
    <xf borderId="0" fillId="0" fontId="11" numFmtId="0" xfId="0" applyAlignment="1" applyFont="1">
      <alignment vertical="center"/>
    </xf>
    <xf borderId="0" fillId="0" fontId="18" numFmtId="0" xfId="0" applyFont="1"/>
    <xf borderId="0" fillId="0" fontId="32" numFmtId="165" xfId="0" applyFont="1" applyNumberFormat="1"/>
    <xf borderId="0" fillId="0" fontId="32" numFmtId="165" xfId="0" applyAlignment="1" applyFont="1" applyNumberFormat="1">
      <alignment vertical="center"/>
    </xf>
    <xf borderId="0" fillId="4" fontId="4" numFmtId="165" xfId="0" applyAlignment="1" applyFont="1" applyNumberFormat="1">
      <alignment vertical="center"/>
    </xf>
    <xf borderId="0" fillId="0" fontId="36" numFmtId="165" xfId="0" applyAlignment="1" applyFont="1" applyNumberFormat="1">
      <alignment vertical="center"/>
    </xf>
  </cellXfs>
  <cellStyles count="1">
    <cellStyle xfId="0" name="Normal" builtinId="0"/>
  </cellStyles>
  <dxfs count="1">
    <dxf>
      <font>
        <color rgb="FFF46524"/>
      </font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>
        <c:manualLayout>
          <c:xMode val="edge"/>
          <c:yMode val="edge"/>
          <c:x val="0.053380000000000004"/>
          <c:y val="0.19128"/>
          <c:w val="0.9089499999999999"/>
          <c:h val="0.6745"/>
        </c:manualLayout>
      </c:layout>
      <c:lineChart>
        <c:ser>
          <c:idx val="0"/>
          <c:order val="0"/>
          <c:tx>
            <c:strRef>
              <c:f>Summary!$C$23</c:f>
            </c:strRef>
          </c:tx>
          <c:spPr>
            <a:ln cmpd="sng" w="9525">
              <a:solidFill>
                <a:srgbClr val="6AA84F"/>
              </a:solidFill>
            </a:ln>
          </c:spPr>
          <c:marker>
            <c:symbol val="none"/>
          </c:marker>
          <c:cat>
            <c:strRef>
              <c:f>Summary!$D$22:$O$22</c:f>
            </c:strRef>
          </c:cat>
          <c:val>
            <c:numRef>
              <c:f>Summary!$D$23:$O$23</c:f>
            </c:numRef>
          </c:val>
          <c:smooth val="0"/>
        </c:ser>
        <c:ser>
          <c:idx val="1"/>
          <c:order val="1"/>
          <c:tx>
            <c:strRef>
              <c:f>Summary!$C$24</c:f>
            </c:strRef>
          </c:tx>
          <c:spPr>
            <a:ln cmpd="sng" w="9525">
              <a:solidFill>
                <a:srgbClr val="DC3912"/>
              </a:solidFill>
            </a:ln>
          </c:spPr>
          <c:marker>
            <c:symbol val="none"/>
          </c:marker>
          <c:cat>
            <c:strRef>
              <c:f>Summary!$D$22:$O$22</c:f>
            </c:strRef>
          </c:cat>
          <c:val>
            <c:numRef>
              <c:f>Summary!$D$24:$O$24</c:f>
            </c:numRef>
          </c:val>
          <c:smooth val="0"/>
        </c:ser>
        <c:axId val="1553538913"/>
        <c:axId val="255661147"/>
      </c:lineChart>
      <c:catAx>
        <c:axId val="155353891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 i="1" sz="1200">
                    <a:solidFill>
                      <a:srgbClr val="434343"/>
                    </a:solidFill>
                    <a:latin typeface="Roboto"/>
                  </a:defRPr>
                </a:pPr>
                <a:r>
                  <a:t/>
                </a:r>
              </a:p>
            </c:rich>
          </c:tx>
          <c:overlay val="0"/>
        </c:title>
        <c:txPr>
          <a:bodyPr/>
          <a:lstStyle/>
          <a:p>
            <a:pPr lvl="0">
              <a:defRPr b="0" sz="1100">
                <a:solidFill>
                  <a:srgbClr val="434343"/>
                </a:solidFill>
                <a:latin typeface="Roboto"/>
              </a:defRPr>
            </a:pPr>
          </a:p>
        </c:txPr>
        <c:crossAx val="255661147"/>
      </c:catAx>
      <c:valAx>
        <c:axId val="255661147"/>
        <c:scaling>
          <c:orientation val="minMax"/>
          <c:min val="0.0"/>
        </c:scaling>
        <c:delete val="0"/>
        <c:axPos val="l"/>
        <c:majorGridlines>
          <c:spPr>
            <a:ln>
              <a:solidFill>
                <a:srgbClr val="B7B7B7">
                  <a:alpha val="0"/>
                </a:srgbClr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r>
                  <a:t/>
                </a:r>
              </a:p>
            </c:rich>
          </c:tx>
          <c:overlay val="0"/>
        </c:title>
        <c:numFmt formatCode="General" sourceLinked="1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 sz="1100">
                <a:solidFill>
                  <a:srgbClr val="222222"/>
                </a:solidFill>
                <a:latin typeface="Roboto"/>
              </a:defRPr>
            </a:pPr>
          </a:p>
        </c:txPr>
        <c:crossAx val="1553538913"/>
      </c:valAx>
    </c:plotArea>
    <c:legend>
      <c:legendPos val="t"/>
      <c:overlay val="0"/>
      <c:txPr>
        <a:bodyPr/>
        <a:lstStyle/>
        <a:p>
          <a:pPr lvl="0">
            <a:defRPr b="0" sz="1100">
              <a:solidFill>
                <a:srgbClr val="434343"/>
              </a:solidFill>
              <a:latin typeface="Roboto"/>
            </a:defRPr>
          </a:pPr>
        </a:p>
      </c:txPr>
    </c:legend>
  </c:chart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434343"/>
                </a:solidFill>
                <a:latin typeface="Roboto"/>
              </a:defRPr>
            </a:pPr>
            <a:r>
              <a:t>Average $ spent per category</a:t>
            </a:r>
          </a:p>
        </c:rich>
      </c:tx>
      <c:overlay val="0"/>
    </c:title>
    <c:plotArea>
      <c:layout>
        <c:manualLayout>
          <c:xMode val="edge"/>
          <c:yMode val="edge"/>
          <c:x val="0.04796"/>
          <c:y val="0.16573000000000002"/>
          <c:w val="0.9316"/>
          <c:h val="0.7162900000000001"/>
        </c:manualLayout>
      </c:layout>
      <c:barChart>
        <c:barDir val="col"/>
        <c:ser>
          <c:idx val="0"/>
          <c:order val="0"/>
          <c:cat>
            <c:strRef>
              <c:f>Summary!$C$44:$C$58</c:f>
            </c:strRef>
          </c:cat>
          <c:val>
            <c:numRef>
              <c:f>Summary!$Q$44:$Q$58</c:f>
            </c:numRef>
          </c:val>
        </c:ser>
        <c:axId val="157515460"/>
        <c:axId val="1819200123"/>
      </c:barChart>
      <c:catAx>
        <c:axId val="157515460"/>
        <c:scaling>
          <c:orientation val="minMax"/>
        </c:scaling>
        <c:delete val="0"/>
        <c:axPos val="b"/>
        <c:crossAx val="1819200123"/>
      </c:catAx>
      <c:valAx>
        <c:axId val="1819200123"/>
        <c:scaling>
          <c:orientation val="minMax"/>
        </c:scaling>
        <c:delete val="0"/>
        <c:axPos val="l"/>
        <c:numFmt formatCode="General" sourceLinked="1"/>
        <c:tickLblPos val="nextTo"/>
        <c:spPr>
          <a:ln w="47625">
            <a:noFill/>
          </a:ln>
        </c:spPr>
        <c:crossAx val="157515460"/>
      </c:valAx>
    </c:plotArea>
  </c:chart>
</c:chartSpace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381000</xdr:colOff>
      <xdr:row>5</xdr:row>
      <xdr:rowOff>438150</xdr:rowOff>
    </xdr:from>
    <xdr:ext cx="11934825" cy="2876550"/>
    <xdr:graphicFrame>
      <xdr:nvGraphicFramePr>
        <xdr:cNvPr id="1" name="Chart 1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0</xdr:col>
      <xdr:colOff>409575</xdr:colOff>
      <xdr:row>58</xdr:row>
      <xdr:rowOff>514350</xdr:rowOff>
    </xdr:from>
    <xdr:ext cx="12144375" cy="3390900"/>
    <xdr:graphicFrame>
      <xdr:nvGraphicFramePr>
        <xdr:cNvPr id="2" name="Chart 2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3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75"/>
  <cols>
    <col customWidth="1" min="1" max="1" width="16.43"/>
    <col customWidth="1" min="2" max="2" width="2.29"/>
    <col customWidth="1" min="3" max="3" width="27.57"/>
    <col customWidth="1" min="4" max="4" width="10.86"/>
    <col customWidth="1" min="5" max="5" width="11.43"/>
    <col customWidth="1" min="6" max="6" width="10.86"/>
    <col customWidth="1" hidden="1" min="7" max="7" width="9.14"/>
    <col customWidth="1" hidden="1" min="8" max="8" width="11.29"/>
    <col customWidth="1" hidden="1" min="9" max="9" width="13.14"/>
  </cols>
  <sheetData>
    <row r="1" ht="28.5" customHeight="1">
      <c r="A1" s="2" t="s">
        <v>3</v>
      </c>
    </row>
    <row r="2" ht="28.5" customHeight="1">
      <c r="A2" s="3" t="s">
        <v>7</v>
      </c>
    </row>
    <row r="3" ht="17.25" customHeight="1">
      <c r="A3" s="4"/>
      <c r="B3" s="4"/>
      <c r="C3" s="6"/>
      <c r="D3" s="7"/>
      <c r="E3" s="7"/>
      <c r="F3" s="7"/>
      <c r="G3" s="8"/>
      <c r="H3" s="8"/>
      <c r="I3" s="8"/>
    </row>
    <row r="4" ht="38.25" customHeight="1">
      <c r="A4" s="9"/>
      <c r="B4" s="10"/>
      <c r="C4" s="11" t="s">
        <v>5</v>
      </c>
      <c r="D4" s="12" t="s">
        <v>14</v>
      </c>
      <c r="E4" s="12" t="s">
        <v>15</v>
      </c>
      <c r="F4" s="12" t="s">
        <v>16</v>
      </c>
      <c r="G4" s="12" t="s">
        <v>17</v>
      </c>
      <c r="H4" s="12" t="s">
        <v>18</v>
      </c>
      <c r="I4" s="12" t="s">
        <v>19</v>
      </c>
    </row>
    <row r="5" ht="24.0" customHeight="1">
      <c r="A5" s="13" t="s">
        <v>20</v>
      </c>
      <c r="B5" s="14"/>
      <c r="C5" s="15" t="s">
        <v>21</v>
      </c>
      <c r="D5" s="16"/>
      <c r="E5" s="17"/>
      <c r="F5" s="17">
        <f>sum(F6:F11)</f>
        <v>475</v>
      </c>
      <c r="G5" s="16"/>
      <c r="H5" s="18"/>
      <c r="I5" s="18">
        <f>SUM(I6:I11)</f>
        <v>0</v>
      </c>
    </row>
    <row r="6" ht="19.5" customHeight="1">
      <c r="A6" s="19"/>
      <c r="B6" s="20"/>
      <c r="C6" s="21" t="s">
        <v>22</v>
      </c>
      <c r="D6" s="22">
        <v>1.0</v>
      </c>
      <c r="E6" s="23">
        <v>216.0</v>
      </c>
      <c r="F6" s="23">
        <v>256.0</v>
      </c>
      <c r="G6" s="22"/>
      <c r="H6" s="24"/>
      <c r="I6" s="24">
        <f t="shared" ref="I6:I8" si="1">H6*G6</f>
        <v>0</v>
      </c>
    </row>
    <row r="7" ht="19.5" customHeight="1">
      <c r="A7" s="25"/>
      <c r="B7" s="26"/>
      <c r="C7" s="21" t="s">
        <v>23</v>
      </c>
      <c r="D7" s="22">
        <v>1.0</v>
      </c>
      <c r="E7" s="23">
        <v>45.0</v>
      </c>
      <c r="F7" s="23">
        <v>55.0</v>
      </c>
      <c r="G7" s="22"/>
      <c r="H7" s="24"/>
      <c r="I7" s="24">
        <f t="shared" si="1"/>
        <v>0</v>
      </c>
    </row>
    <row r="8" ht="19.5" customHeight="1">
      <c r="A8" s="25"/>
      <c r="B8" s="26"/>
      <c r="C8" s="21" t="s">
        <v>24</v>
      </c>
      <c r="D8" s="22">
        <v>1.0</v>
      </c>
      <c r="E8" s="23">
        <v>100.0</v>
      </c>
      <c r="F8" s="23">
        <f>D8*E8</f>
        <v>100</v>
      </c>
      <c r="G8" s="22"/>
      <c r="H8" s="27"/>
      <c r="I8" s="24">
        <f t="shared" si="1"/>
        <v>0</v>
      </c>
    </row>
    <row r="9" ht="19.5" customHeight="1">
      <c r="A9" s="25"/>
      <c r="B9" s="26"/>
      <c r="C9" s="21" t="s">
        <v>25</v>
      </c>
      <c r="D9" s="22">
        <v>1.0</v>
      </c>
      <c r="E9" s="23">
        <v>15.0</v>
      </c>
      <c r="F9" s="23">
        <v>15.0</v>
      </c>
      <c r="G9" s="22"/>
      <c r="H9" s="28"/>
      <c r="I9" s="24"/>
    </row>
    <row r="10" ht="19.5" customHeight="1">
      <c r="A10" s="25"/>
      <c r="B10" s="26"/>
      <c r="C10" s="21" t="s">
        <v>26</v>
      </c>
      <c r="D10" s="22">
        <v>1.0</v>
      </c>
      <c r="E10" s="23">
        <v>49.0</v>
      </c>
      <c r="F10" s="23">
        <v>49.0</v>
      </c>
      <c r="G10" s="22"/>
      <c r="H10" s="28"/>
      <c r="I10" s="24"/>
    </row>
    <row r="11" ht="19.5" hidden="1" customHeight="1">
      <c r="A11" s="25"/>
      <c r="B11" s="26"/>
      <c r="C11" s="21"/>
      <c r="D11" s="23"/>
      <c r="E11" s="23"/>
      <c r="F11" s="23">
        <f>D11*E11</f>
        <v>0</v>
      </c>
      <c r="G11" s="22"/>
      <c r="H11" s="24"/>
      <c r="I11" s="24">
        <f>H11*G11</f>
        <v>0</v>
      </c>
    </row>
    <row r="12" ht="24.0" customHeight="1">
      <c r="A12" s="13" t="s">
        <v>27</v>
      </c>
      <c r="B12" s="14"/>
      <c r="C12" s="15" t="s">
        <v>21</v>
      </c>
      <c r="D12" s="16"/>
      <c r="E12" s="17"/>
      <c r="F12" s="17">
        <f>sum(F13:F34)</f>
        <v>123.07</v>
      </c>
      <c r="G12" s="16"/>
      <c r="H12" s="18"/>
      <c r="I12" s="18">
        <f>SUM(I13:I34)</f>
        <v>0</v>
      </c>
    </row>
    <row r="13" ht="19.5" customHeight="1">
      <c r="A13" s="19"/>
      <c r="B13" s="20"/>
      <c r="C13" s="21" t="s">
        <v>28</v>
      </c>
      <c r="D13" s="22">
        <v>1.0</v>
      </c>
      <c r="E13" s="23">
        <v>69.95</v>
      </c>
      <c r="F13" s="23">
        <f t="shared" ref="F13:F17" si="2">D13*E13</f>
        <v>69.95</v>
      </c>
      <c r="G13" s="22"/>
      <c r="H13" s="24"/>
      <c r="I13" s="24">
        <f t="shared" ref="I13:I17" si="3">H13*G13</f>
        <v>0</v>
      </c>
    </row>
    <row r="14" ht="19.5" customHeight="1">
      <c r="A14" s="19"/>
      <c r="B14" s="20"/>
      <c r="C14" s="21" t="s">
        <v>29</v>
      </c>
      <c r="D14" s="22">
        <v>2.0</v>
      </c>
      <c r="E14" s="23">
        <v>5.65</v>
      </c>
      <c r="F14" s="23">
        <f t="shared" si="2"/>
        <v>11.3</v>
      </c>
      <c r="G14" s="22"/>
      <c r="H14" s="24"/>
      <c r="I14" s="24">
        <f t="shared" si="3"/>
        <v>0</v>
      </c>
    </row>
    <row r="15" ht="19.5" customHeight="1">
      <c r="A15" s="19"/>
      <c r="B15" s="20"/>
      <c r="C15" s="21" t="s">
        <v>30</v>
      </c>
      <c r="D15" s="22">
        <v>2.0</v>
      </c>
      <c r="E15" s="23">
        <v>1.03</v>
      </c>
      <c r="F15" s="23">
        <f t="shared" si="2"/>
        <v>2.06</v>
      </c>
      <c r="G15" s="22"/>
      <c r="H15" s="24"/>
      <c r="I15" s="24">
        <f t="shared" si="3"/>
        <v>0</v>
      </c>
    </row>
    <row r="16" ht="19.5" customHeight="1">
      <c r="A16" s="19"/>
      <c r="B16" s="20"/>
      <c r="C16" s="21" t="s">
        <v>31</v>
      </c>
      <c r="D16" s="22">
        <v>1.0</v>
      </c>
      <c r="E16" s="23">
        <v>5.39</v>
      </c>
      <c r="F16" s="23">
        <f t="shared" si="2"/>
        <v>5.39</v>
      </c>
      <c r="G16" s="22"/>
      <c r="H16" s="24"/>
      <c r="I16" s="24">
        <f t="shared" si="3"/>
        <v>0</v>
      </c>
    </row>
    <row r="17" ht="19.5" customHeight="1">
      <c r="A17" s="19"/>
      <c r="B17" s="20"/>
      <c r="C17" s="29" t="s">
        <v>32</v>
      </c>
      <c r="D17" s="22">
        <v>1.0</v>
      </c>
      <c r="E17" s="23">
        <v>6.39</v>
      </c>
      <c r="F17" s="23">
        <f t="shared" si="2"/>
        <v>6.39</v>
      </c>
      <c r="G17" s="22"/>
      <c r="H17" s="24"/>
      <c r="I17" s="24">
        <f t="shared" si="3"/>
        <v>0</v>
      </c>
    </row>
    <row r="18" ht="19.5" customHeight="1">
      <c r="A18" s="19"/>
      <c r="B18" s="20"/>
      <c r="C18" s="1" t="s">
        <v>33</v>
      </c>
      <c r="D18" s="22">
        <v>3.0</v>
      </c>
      <c r="E18" s="23">
        <v>1.51</v>
      </c>
      <c r="F18" s="23">
        <v>11.0</v>
      </c>
      <c r="G18" s="22"/>
      <c r="H18" s="24"/>
      <c r="I18" s="24"/>
    </row>
    <row r="19" ht="19.5" customHeight="1">
      <c r="A19" s="19"/>
      <c r="B19" s="20"/>
      <c r="C19" s="1" t="s">
        <v>34</v>
      </c>
      <c r="D19" s="22">
        <v>1.0</v>
      </c>
      <c r="E19" s="23">
        <v>16.98</v>
      </c>
      <c r="F19" s="23">
        <f t="shared" ref="F19:F34" si="4">D19*E19</f>
        <v>16.98</v>
      </c>
      <c r="G19" s="22"/>
      <c r="H19" s="24"/>
      <c r="I19" s="24">
        <f t="shared" ref="I19:I34" si="5">H19*G19</f>
        <v>0</v>
      </c>
    </row>
    <row r="20" ht="19.5" hidden="1" customHeight="1">
      <c r="A20" s="19"/>
      <c r="B20" s="20"/>
      <c r="C20" s="29"/>
      <c r="D20" s="22"/>
      <c r="E20" s="23"/>
      <c r="F20" s="23">
        <f t="shared" si="4"/>
        <v>0</v>
      </c>
      <c r="G20" s="22"/>
      <c r="H20" s="24"/>
      <c r="I20" s="24">
        <f t="shared" si="5"/>
        <v>0</v>
      </c>
    </row>
    <row r="21" ht="19.5" hidden="1" customHeight="1">
      <c r="A21" s="25"/>
      <c r="B21" s="26"/>
      <c r="C21" s="21"/>
      <c r="D21" s="22"/>
      <c r="E21" s="23"/>
      <c r="F21" s="23">
        <f t="shared" si="4"/>
        <v>0</v>
      </c>
      <c r="G21" s="22"/>
      <c r="H21" s="24"/>
      <c r="I21" s="24">
        <f t="shared" si="5"/>
        <v>0</v>
      </c>
    </row>
    <row r="22" ht="19.5" hidden="1" customHeight="1">
      <c r="A22" s="19"/>
      <c r="B22" s="20"/>
      <c r="C22" s="21"/>
      <c r="D22" s="22"/>
      <c r="E22" s="23"/>
      <c r="F22" s="23">
        <f t="shared" si="4"/>
        <v>0</v>
      </c>
      <c r="G22" s="22"/>
      <c r="H22" s="24"/>
      <c r="I22" s="24">
        <f t="shared" si="5"/>
        <v>0</v>
      </c>
    </row>
    <row r="23" ht="19.5" hidden="1" customHeight="1">
      <c r="A23" s="19"/>
      <c r="B23" s="20"/>
      <c r="C23" s="21"/>
      <c r="D23" s="22"/>
      <c r="E23" s="23"/>
      <c r="F23" s="23">
        <f t="shared" si="4"/>
        <v>0</v>
      </c>
      <c r="G23" s="22"/>
      <c r="H23" s="24"/>
      <c r="I23" s="24">
        <f t="shared" si="5"/>
        <v>0</v>
      </c>
    </row>
    <row r="24" ht="19.5" hidden="1" customHeight="1">
      <c r="A24" s="19"/>
      <c r="B24" s="20"/>
      <c r="C24" s="21"/>
      <c r="D24" s="22"/>
      <c r="E24" s="23"/>
      <c r="F24" s="23">
        <f t="shared" si="4"/>
        <v>0</v>
      </c>
      <c r="G24" s="22"/>
      <c r="H24" s="24"/>
      <c r="I24" s="24">
        <f t="shared" si="5"/>
        <v>0</v>
      </c>
    </row>
    <row r="25" ht="19.5" hidden="1" customHeight="1">
      <c r="A25" s="19"/>
      <c r="B25" s="20"/>
      <c r="C25" s="21"/>
      <c r="D25" s="22"/>
      <c r="E25" s="23"/>
      <c r="F25" s="23">
        <f t="shared" si="4"/>
        <v>0</v>
      </c>
      <c r="G25" s="22"/>
      <c r="H25" s="24"/>
      <c r="I25" s="24">
        <f t="shared" si="5"/>
        <v>0</v>
      </c>
    </row>
    <row r="26" ht="19.5" hidden="1" customHeight="1">
      <c r="A26" s="19"/>
      <c r="B26" s="20"/>
      <c r="C26" s="21"/>
      <c r="D26" s="22"/>
      <c r="E26" s="23"/>
      <c r="F26" s="23">
        <f t="shared" si="4"/>
        <v>0</v>
      </c>
      <c r="G26" s="22"/>
      <c r="H26" s="24"/>
      <c r="I26" s="24">
        <f t="shared" si="5"/>
        <v>0</v>
      </c>
    </row>
    <row r="27" ht="19.5" hidden="1" customHeight="1">
      <c r="A27" s="19"/>
      <c r="B27" s="20"/>
      <c r="C27" s="21"/>
      <c r="D27" s="22"/>
      <c r="E27" s="23"/>
      <c r="F27" s="23">
        <f t="shared" si="4"/>
        <v>0</v>
      </c>
      <c r="G27" s="22"/>
      <c r="H27" s="24"/>
      <c r="I27" s="24">
        <f t="shared" si="5"/>
        <v>0</v>
      </c>
    </row>
    <row r="28" ht="19.5" hidden="1" customHeight="1">
      <c r="A28" s="19"/>
      <c r="B28" s="20"/>
      <c r="C28" s="21"/>
      <c r="D28" s="22"/>
      <c r="E28" s="23"/>
      <c r="F28" s="23">
        <f t="shared" si="4"/>
        <v>0</v>
      </c>
      <c r="G28" s="22"/>
      <c r="H28" s="24"/>
      <c r="I28" s="24">
        <f t="shared" si="5"/>
        <v>0</v>
      </c>
    </row>
    <row r="29" ht="19.5" hidden="1" customHeight="1">
      <c r="A29" s="19"/>
      <c r="B29" s="20"/>
      <c r="C29" s="21"/>
      <c r="D29" s="22"/>
      <c r="E29" s="23"/>
      <c r="F29" s="23">
        <f t="shared" si="4"/>
        <v>0</v>
      </c>
      <c r="G29" s="22"/>
      <c r="H29" s="24"/>
      <c r="I29" s="24">
        <f t="shared" si="5"/>
        <v>0</v>
      </c>
    </row>
    <row r="30" ht="19.5" hidden="1" customHeight="1">
      <c r="A30" s="19"/>
      <c r="B30" s="20"/>
      <c r="C30" s="21"/>
      <c r="D30" s="22"/>
      <c r="E30" s="23"/>
      <c r="F30" s="23">
        <f t="shared" si="4"/>
        <v>0</v>
      </c>
      <c r="G30" s="22"/>
      <c r="H30" s="24"/>
      <c r="I30" s="24">
        <f t="shared" si="5"/>
        <v>0</v>
      </c>
    </row>
    <row r="31" ht="19.5" hidden="1" customHeight="1">
      <c r="A31" s="19"/>
      <c r="B31" s="20"/>
      <c r="C31" s="21"/>
      <c r="D31" s="22"/>
      <c r="E31" s="23"/>
      <c r="F31" s="23">
        <f t="shared" si="4"/>
        <v>0</v>
      </c>
      <c r="G31" s="22"/>
      <c r="H31" s="24"/>
      <c r="I31" s="24">
        <f t="shared" si="5"/>
        <v>0</v>
      </c>
    </row>
    <row r="32" ht="19.5" hidden="1" customHeight="1">
      <c r="A32" s="19"/>
      <c r="B32" s="20"/>
      <c r="C32" s="21"/>
      <c r="D32" s="22"/>
      <c r="E32" s="23"/>
      <c r="F32" s="23">
        <f t="shared" si="4"/>
        <v>0</v>
      </c>
      <c r="G32" s="22"/>
      <c r="H32" s="24"/>
      <c r="I32" s="24">
        <f t="shared" si="5"/>
        <v>0</v>
      </c>
    </row>
    <row r="33" ht="19.5" hidden="1" customHeight="1">
      <c r="A33" s="19"/>
      <c r="B33" s="20"/>
      <c r="C33" s="21"/>
      <c r="D33" s="22"/>
      <c r="E33" s="23"/>
      <c r="F33" s="23">
        <f t="shared" si="4"/>
        <v>0</v>
      </c>
      <c r="G33" s="22"/>
      <c r="H33" s="24"/>
      <c r="I33" s="24">
        <f t="shared" si="5"/>
        <v>0</v>
      </c>
    </row>
    <row r="34" ht="19.5" hidden="1" customHeight="1">
      <c r="A34" s="25"/>
      <c r="B34" s="26"/>
      <c r="C34" s="30"/>
      <c r="D34" s="23"/>
      <c r="E34" s="23"/>
      <c r="F34" s="23">
        <f t="shared" si="4"/>
        <v>0</v>
      </c>
      <c r="G34" s="22"/>
      <c r="H34" s="24"/>
      <c r="I34" s="24">
        <f t="shared" si="5"/>
        <v>0</v>
      </c>
    </row>
    <row r="35" ht="24.0" customHeight="1">
      <c r="A35" s="13" t="s">
        <v>35</v>
      </c>
      <c r="B35" s="14"/>
      <c r="C35" s="15" t="s">
        <v>21</v>
      </c>
      <c r="D35" s="16"/>
      <c r="E35" s="17"/>
      <c r="F35" s="17">
        <f>sum(F36:F46)</f>
        <v>137</v>
      </c>
      <c r="G35" s="16"/>
      <c r="H35" s="18"/>
      <c r="I35" s="18">
        <f>SUM(I36:I46)</f>
        <v>0</v>
      </c>
    </row>
    <row r="36" ht="19.5" customHeight="1">
      <c r="A36" s="19"/>
      <c r="B36" s="20"/>
      <c r="C36" s="21" t="s">
        <v>36</v>
      </c>
      <c r="D36" s="22">
        <v>1.0</v>
      </c>
      <c r="E36" s="23">
        <v>130.0</v>
      </c>
      <c r="F36" s="23">
        <f t="shared" ref="F36:F46" si="6">D36*E36</f>
        <v>130</v>
      </c>
      <c r="G36" s="22"/>
      <c r="H36" s="24"/>
      <c r="I36" s="24">
        <f t="shared" ref="I36:I46" si="7">H36*G36</f>
        <v>0</v>
      </c>
    </row>
    <row r="37" ht="19.5" customHeight="1">
      <c r="A37" s="19"/>
      <c r="B37" s="20"/>
      <c r="C37" s="21" t="s">
        <v>37</v>
      </c>
      <c r="D37" s="22">
        <v>1.0</v>
      </c>
      <c r="E37" s="23">
        <v>7.0</v>
      </c>
      <c r="F37" s="23">
        <f t="shared" si="6"/>
        <v>7</v>
      </c>
      <c r="G37" s="22"/>
      <c r="H37" s="24"/>
      <c r="I37" s="24">
        <f t="shared" si="7"/>
        <v>0</v>
      </c>
    </row>
    <row r="38" ht="19.5" hidden="1" customHeight="1">
      <c r="A38" s="19"/>
      <c r="B38" s="20"/>
      <c r="C38" s="21"/>
      <c r="D38" s="22"/>
      <c r="E38" s="23"/>
      <c r="F38" s="23">
        <f t="shared" si="6"/>
        <v>0</v>
      </c>
      <c r="G38" s="22"/>
      <c r="H38" s="24"/>
      <c r="I38" s="24">
        <f t="shared" si="7"/>
        <v>0</v>
      </c>
    </row>
    <row r="39" ht="19.5" hidden="1" customHeight="1">
      <c r="A39" s="19"/>
      <c r="B39" s="20"/>
      <c r="C39" s="21"/>
      <c r="D39" s="22"/>
      <c r="E39" s="23"/>
      <c r="F39" s="23">
        <f t="shared" si="6"/>
        <v>0</v>
      </c>
      <c r="G39" s="22"/>
      <c r="H39" s="24"/>
      <c r="I39" s="24">
        <f t="shared" si="7"/>
        <v>0</v>
      </c>
    </row>
    <row r="40" ht="19.5" hidden="1" customHeight="1">
      <c r="A40" s="19"/>
      <c r="B40" s="20"/>
      <c r="C40" s="21"/>
      <c r="D40" s="22"/>
      <c r="E40" s="23"/>
      <c r="F40" s="23">
        <f t="shared" si="6"/>
        <v>0</v>
      </c>
      <c r="G40" s="22"/>
      <c r="H40" s="24"/>
      <c r="I40" s="24">
        <f t="shared" si="7"/>
        <v>0</v>
      </c>
    </row>
    <row r="41" ht="19.5" hidden="1" customHeight="1">
      <c r="A41" s="31"/>
      <c r="B41" s="32"/>
      <c r="C41" s="33"/>
      <c r="D41" s="23"/>
      <c r="E41" s="23"/>
      <c r="F41" s="23">
        <f t="shared" si="6"/>
        <v>0</v>
      </c>
      <c r="G41" s="22"/>
      <c r="H41" s="24"/>
      <c r="I41" s="24">
        <f t="shared" si="7"/>
        <v>0</v>
      </c>
    </row>
    <row r="42" ht="19.5" hidden="1" customHeight="1">
      <c r="A42" s="19"/>
      <c r="B42" s="20"/>
      <c r="C42" s="21"/>
      <c r="D42" s="34"/>
      <c r="E42" s="23"/>
      <c r="F42" s="23">
        <f t="shared" si="6"/>
        <v>0</v>
      </c>
      <c r="G42" s="22"/>
      <c r="H42" s="24"/>
      <c r="I42" s="24">
        <f t="shared" si="7"/>
        <v>0</v>
      </c>
    </row>
    <row r="43" ht="19.5" hidden="1" customHeight="1">
      <c r="A43" s="19"/>
      <c r="B43" s="20"/>
      <c r="C43" s="21"/>
      <c r="D43" s="34"/>
      <c r="E43" s="23"/>
      <c r="F43" s="23">
        <f t="shared" si="6"/>
        <v>0</v>
      </c>
      <c r="G43" s="22"/>
      <c r="H43" s="24"/>
      <c r="I43" s="24">
        <f t="shared" si="7"/>
        <v>0</v>
      </c>
    </row>
    <row r="44" ht="19.5" hidden="1" customHeight="1">
      <c r="A44" s="19"/>
      <c r="B44" s="20"/>
      <c r="C44" s="21"/>
      <c r="D44" s="34"/>
      <c r="E44" s="23"/>
      <c r="F44" s="23">
        <f t="shared" si="6"/>
        <v>0</v>
      </c>
      <c r="G44" s="22"/>
      <c r="H44" s="24"/>
      <c r="I44" s="24">
        <f t="shared" si="7"/>
        <v>0</v>
      </c>
    </row>
    <row r="45" ht="19.5" hidden="1" customHeight="1">
      <c r="A45" s="19"/>
      <c r="B45" s="20"/>
      <c r="C45" s="21"/>
      <c r="D45" s="34"/>
      <c r="E45" s="23"/>
      <c r="F45" s="23">
        <f t="shared" si="6"/>
        <v>0</v>
      </c>
      <c r="G45" s="22"/>
      <c r="H45" s="24"/>
      <c r="I45" s="24">
        <f t="shared" si="7"/>
        <v>0</v>
      </c>
    </row>
    <row r="46" ht="19.5" hidden="1" customHeight="1">
      <c r="A46" s="31"/>
      <c r="B46" s="32"/>
      <c r="C46" s="33"/>
      <c r="D46" s="23"/>
      <c r="E46" s="23"/>
      <c r="F46" s="23">
        <f t="shared" si="6"/>
        <v>0</v>
      </c>
      <c r="G46" s="22"/>
      <c r="H46" s="24"/>
      <c r="I46" s="24">
        <f t="shared" si="7"/>
        <v>0</v>
      </c>
    </row>
    <row r="47" ht="24.0" hidden="1" customHeight="1">
      <c r="A47" s="13" t="s">
        <v>38</v>
      </c>
      <c r="B47" s="14"/>
      <c r="C47" s="15" t="s">
        <v>21</v>
      </c>
      <c r="D47" s="17"/>
      <c r="E47" s="17"/>
      <c r="F47" s="17">
        <f>sum(F48:F53)</f>
        <v>0</v>
      </c>
      <c r="G47" s="16"/>
      <c r="H47" s="18"/>
      <c r="I47" s="18">
        <f>SUM(I48:I53)</f>
        <v>0</v>
      </c>
    </row>
    <row r="48" ht="19.5" hidden="1" customHeight="1">
      <c r="A48" s="35"/>
      <c r="B48" s="36"/>
      <c r="C48" s="21"/>
      <c r="D48" s="34"/>
      <c r="E48" s="23"/>
      <c r="F48" s="23">
        <f t="shared" ref="F48:F53" si="8">D48*E48</f>
        <v>0</v>
      </c>
      <c r="G48" s="22"/>
      <c r="H48" s="24"/>
      <c r="I48" s="24">
        <f t="shared" ref="I48:I53" si="9">H48*G48</f>
        <v>0</v>
      </c>
    </row>
    <row r="49" ht="19.5" hidden="1" customHeight="1">
      <c r="B49" s="36"/>
      <c r="C49" s="21"/>
      <c r="D49" s="34"/>
      <c r="E49" s="23"/>
      <c r="F49" s="23">
        <f t="shared" si="8"/>
        <v>0</v>
      </c>
      <c r="G49" s="22"/>
      <c r="H49" s="24"/>
      <c r="I49" s="24">
        <f t="shared" si="9"/>
        <v>0</v>
      </c>
    </row>
    <row r="50" ht="19.5" hidden="1" customHeight="1">
      <c r="B50" s="36"/>
      <c r="C50" s="21"/>
      <c r="D50" s="34"/>
      <c r="E50" s="23"/>
      <c r="F50" s="23">
        <f t="shared" si="8"/>
        <v>0</v>
      </c>
      <c r="G50" s="22"/>
      <c r="H50" s="24"/>
      <c r="I50" s="24">
        <f t="shared" si="9"/>
        <v>0</v>
      </c>
    </row>
    <row r="51" ht="19.5" hidden="1" customHeight="1">
      <c r="B51" s="36"/>
      <c r="C51" s="21"/>
      <c r="D51" s="34"/>
      <c r="E51" s="23"/>
      <c r="F51" s="23">
        <f t="shared" si="8"/>
        <v>0</v>
      </c>
      <c r="G51" s="22"/>
      <c r="H51" s="24"/>
      <c r="I51" s="24">
        <f t="shared" si="9"/>
        <v>0</v>
      </c>
    </row>
    <row r="52" ht="19.5" hidden="1" customHeight="1">
      <c r="B52" s="36"/>
      <c r="C52" s="21"/>
      <c r="D52" s="34"/>
      <c r="E52" s="23"/>
      <c r="F52" s="23">
        <f t="shared" si="8"/>
        <v>0</v>
      </c>
      <c r="G52" s="22"/>
      <c r="H52" s="24"/>
      <c r="I52" s="24">
        <f t="shared" si="9"/>
        <v>0</v>
      </c>
    </row>
    <row r="53" ht="19.5" hidden="1" customHeight="1">
      <c r="A53" s="37"/>
      <c r="B53" s="38"/>
      <c r="C53" s="21"/>
      <c r="D53" s="34"/>
      <c r="E53" s="23"/>
      <c r="F53" s="23">
        <f t="shared" si="8"/>
        <v>0</v>
      </c>
      <c r="G53" s="22"/>
      <c r="H53" s="24"/>
      <c r="I53" s="24">
        <f t="shared" si="9"/>
        <v>0</v>
      </c>
    </row>
    <row r="54" ht="24.0" customHeight="1">
      <c r="A54" s="39" t="s">
        <v>39</v>
      </c>
      <c r="B54" s="40"/>
      <c r="C54" s="15" t="s">
        <v>21</v>
      </c>
      <c r="D54" s="17"/>
      <c r="E54" s="17"/>
      <c r="F54" s="17">
        <f>sum(F55:F57)</f>
        <v>108.35</v>
      </c>
      <c r="G54" s="16"/>
      <c r="H54" s="18"/>
      <c r="I54" s="18">
        <f>SUM(I55:I57)</f>
        <v>0</v>
      </c>
    </row>
    <row r="55" ht="24.0" customHeight="1">
      <c r="A55" s="41"/>
      <c r="B55" s="42"/>
      <c r="C55" s="21" t="s">
        <v>40</v>
      </c>
      <c r="D55" s="43">
        <v>1.0</v>
      </c>
      <c r="E55" s="44">
        <v>30.75</v>
      </c>
      <c r="F55" s="44">
        <f t="shared" ref="F55:F57" si="10">D55*E55</f>
        <v>30.75</v>
      </c>
      <c r="G55" s="45"/>
      <c r="H55" s="46"/>
      <c r="I55" s="46">
        <f t="shared" ref="I55:I57" si="11">H55*G55</f>
        <v>0</v>
      </c>
    </row>
    <row r="56" ht="24.0" customHeight="1">
      <c r="B56" s="47"/>
      <c r="C56" s="21" t="s">
        <v>41</v>
      </c>
      <c r="D56" s="43">
        <v>4.0</v>
      </c>
      <c r="E56" s="44">
        <v>15.0</v>
      </c>
      <c r="F56" s="44">
        <f t="shared" si="10"/>
        <v>60</v>
      </c>
      <c r="G56" s="45"/>
      <c r="H56" s="46"/>
      <c r="I56" s="46">
        <f t="shared" si="11"/>
        <v>0</v>
      </c>
    </row>
    <row r="57" ht="24.0" customHeight="1">
      <c r="B57" s="47"/>
      <c r="C57" s="21" t="s">
        <v>42</v>
      </c>
      <c r="D57" s="43">
        <v>2.0</v>
      </c>
      <c r="E57" s="44">
        <v>8.8</v>
      </c>
      <c r="F57" s="44">
        <f t="shared" si="10"/>
        <v>17.6</v>
      </c>
      <c r="G57" s="48"/>
      <c r="H57" s="49"/>
      <c r="I57" s="46">
        <f t="shared" si="11"/>
        <v>0</v>
      </c>
    </row>
    <row r="58" ht="24.0" customHeight="1">
      <c r="A58" s="13" t="s">
        <v>43</v>
      </c>
      <c r="B58" s="14"/>
      <c r="C58" s="15" t="s">
        <v>21</v>
      </c>
      <c r="D58" s="50"/>
      <c r="E58" s="17"/>
      <c r="F58" s="17">
        <f>sum(F59:F66)</f>
        <v>4207.81</v>
      </c>
      <c r="G58" s="16"/>
      <c r="H58" s="18"/>
      <c r="I58" s="18">
        <f>SUM(I59:I69)</f>
        <v>0</v>
      </c>
    </row>
    <row r="59" ht="19.5" customHeight="1">
      <c r="A59" s="19"/>
      <c r="B59" s="20"/>
      <c r="C59" s="21" t="s">
        <v>44</v>
      </c>
      <c r="D59" s="51">
        <v>2.0</v>
      </c>
      <c r="E59" s="23">
        <v>409.96</v>
      </c>
      <c r="F59" s="23">
        <f t="shared" ref="F59:F60" si="12">D59*E59</f>
        <v>819.92</v>
      </c>
      <c r="G59" s="22"/>
      <c r="H59" s="24"/>
      <c r="I59" s="24"/>
    </row>
    <row r="60" ht="19.5" customHeight="1">
      <c r="A60" s="19"/>
      <c r="B60" s="20"/>
      <c r="C60" s="21" t="s">
        <v>44</v>
      </c>
      <c r="D60" s="51">
        <v>4.0</v>
      </c>
      <c r="E60" s="23">
        <v>174.27</v>
      </c>
      <c r="F60" s="23">
        <f t="shared" si="12"/>
        <v>697.08</v>
      </c>
      <c r="G60" s="22"/>
      <c r="H60" s="24"/>
      <c r="I60" s="24">
        <f>H60*G60</f>
        <v>0</v>
      </c>
    </row>
    <row r="61" ht="19.5" customHeight="1">
      <c r="A61" s="19"/>
      <c r="B61" s="20"/>
      <c r="C61" s="21" t="s">
        <v>45</v>
      </c>
      <c r="D61" s="51">
        <v>1.0</v>
      </c>
      <c r="E61" s="23">
        <v>443.81</v>
      </c>
      <c r="F61" s="23">
        <v>443.81</v>
      </c>
      <c r="G61" s="22"/>
      <c r="H61" s="24"/>
      <c r="I61" s="24"/>
    </row>
    <row r="62" ht="19.5" customHeight="1">
      <c r="A62" s="19"/>
      <c r="B62" s="20"/>
      <c r="C62" s="21" t="s">
        <v>46</v>
      </c>
      <c r="D62" s="51">
        <v>1.0</v>
      </c>
      <c r="E62" s="23">
        <v>377.0</v>
      </c>
      <c r="F62" s="23">
        <f t="shared" ref="F62:F66" si="13">D62*E62</f>
        <v>377</v>
      </c>
      <c r="G62" s="22"/>
      <c r="H62" s="24"/>
      <c r="I62" s="24"/>
    </row>
    <row r="63" ht="19.5" customHeight="1">
      <c r="A63" s="19"/>
      <c r="B63" s="20"/>
      <c r="C63" s="21" t="s">
        <v>47</v>
      </c>
      <c r="D63" s="51">
        <v>6.0</v>
      </c>
      <c r="E63" s="23">
        <v>10.0</v>
      </c>
      <c r="F63" s="23">
        <f t="shared" si="13"/>
        <v>60</v>
      </c>
      <c r="G63" s="22"/>
      <c r="H63" s="24"/>
      <c r="I63" s="24">
        <f t="shared" ref="I63:I65" si="14">H63*G63</f>
        <v>0</v>
      </c>
    </row>
    <row r="64" ht="19.5" customHeight="1">
      <c r="A64" s="19"/>
      <c r="B64" s="20"/>
      <c r="C64" s="21" t="s">
        <v>48</v>
      </c>
      <c r="D64" s="51">
        <v>2.0</v>
      </c>
      <c r="E64" s="23">
        <v>60.0</v>
      </c>
      <c r="F64" s="23">
        <f t="shared" si="13"/>
        <v>120</v>
      </c>
      <c r="G64" s="22"/>
      <c r="H64" s="24"/>
      <c r="I64" s="24">
        <f t="shared" si="14"/>
        <v>0</v>
      </c>
    </row>
    <row r="65" ht="19.5" customHeight="1">
      <c r="A65" s="19"/>
      <c r="B65" s="20"/>
      <c r="C65" s="21" t="s">
        <v>44</v>
      </c>
      <c r="D65" s="51">
        <v>4.0</v>
      </c>
      <c r="E65" s="23">
        <v>410.0</v>
      </c>
      <c r="F65" s="23">
        <f t="shared" si="13"/>
        <v>1640</v>
      </c>
      <c r="G65" s="22"/>
      <c r="H65" s="24"/>
      <c r="I65" s="24">
        <f t="shared" si="14"/>
        <v>0</v>
      </c>
    </row>
    <row r="66" ht="19.5" customHeight="1">
      <c r="A66" s="52"/>
      <c r="B66" s="53"/>
      <c r="C66" s="21" t="s">
        <v>49</v>
      </c>
      <c r="D66" s="51">
        <v>1.0</v>
      </c>
      <c r="E66" s="23">
        <v>50.0</v>
      </c>
      <c r="F66" s="23">
        <f t="shared" si="13"/>
        <v>50</v>
      </c>
      <c r="G66" s="22"/>
      <c r="H66" s="24"/>
      <c r="I66" s="24"/>
    </row>
    <row r="67" ht="19.5" customHeight="1">
      <c r="A67" s="13" t="s">
        <v>50</v>
      </c>
      <c r="B67" s="14"/>
      <c r="C67" s="15" t="s">
        <v>21</v>
      </c>
      <c r="D67" s="50"/>
      <c r="E67" s="17"/>
      <c r="F67" s="17">
        <f>sum(F68:F69)</f>
        <v>-2047</v>
      </c>
      <c r="G67" s="22"/>
      <c r="H67" s="24"/>
      <c r="I67" s="24"/>
    </row>
    <row r="68" ht="19.5" customHeight="1">
      <c r="A68" s="19"/>
      <c r="B68" s="20"/>
      <c r="C68" s="21" t="s">
        <v>51</v>
      </c>
      <c r="D68" s="51">
        <v>1.0</v>
      </c>
      <c r="E68" s="23">
        <v>-407.0</v>
      </c>
      <c r="F68" s="23">
        <f t="shared" ref="F68:F69" si="15">D68*E68</f>
        <v>-407</v>
      </c>
      <c r="G68" s="22"/>
      <c r="H68" s="24"/>
      <c r="I68" s="24"/>
    </row>
    <row r="69" ht="19.5" customHeight="1">
      <c r="A69" s="19"/>
      <c r="B69" s="20"/>
      <c r="C69" s="21" t="s">
        <v>44</v>
      </c>
      <c r="D69" s="51">
        <v>4.0</v>
      </c>
      <c r="E69" s="23">
        <v>-410.0</v>
      </c>
      <c r="F69" s="23">
        <f t="shared" si="15"/>
        <v>-1640</v>
      </c>
      <c r="G69" s="22"/>
      <c r="H69" s="24"/>
      <c r="I69" s="24">
        <f>H69*G69</f>
        <v>0</v>
      </c>
    </row>
    <row r="70" ht="19.5" customHeight="1">
      <c r="A70" s="54"/>
      <c r="B70" s="55"/>
      <c r="C70" s="56" t="s">
        <v>52</v>
      </c>
      <c r="D70" s="57"/>
      <c r="E70" s="58"/>
      <c r="F70" s="59">
        <f>F5+F12+F35+F54+F58+F67</f>
        <v>3004.23</v>
      </c>
      <c r="G70" s="60"/>
      <c r="H70" s="61"/>
      <c r="I70" s="62">
        <f>I54+I47+I35+I12+I5+I58</f>
        <v>0</v>
      </c>
    </row>
    <row r="71" ht="19.5" customHeight="1">
      <c r="A71" s="35"/>
      <c r="B71" s="35"/>
      <c r="C71" s="56"/>
      <c r="D71" s="57"/>
      <c r="E71" s="58"/>
      <c r="F71" s="59"/>
      <c r="G71" s="60"/>
      <c r="H71" s="61"/>
      <c r="I71" s="62"/>
    </row>
    <row r="72" ht="19.5" customHeight="1">
      <c r="A72" s="35"/>
      <c r="B72" s="35"/>
      <c r="C72" s="56"/>
      <c r="D72" s="57"/>
      <c r="E72" s="58"/>
      <c r="F72" s="59"/>
      <c r="G72" s="60"/>
      <c r="H72" s="61"/>
      <c r="I72" s="62"/>
    </row>
  </sheetData>
  <mergeCells count="4">
    <mergeCell ref="A48:B53"/>
    <mergeCell ref="A55:B57"/>
    <mergeCell ref="A2:I2"/>
    <mergeCell ref="A1:I1"/>
  </mergeCells>
  <printOptions gridLines="1" horizontalCentered="1"/>
  <pageMargins bottom="0.0" footer="0.0" header="0.0" left="0.0" right="0.0" top="0.0"/>
  <pageSetup cellComments="atEnd" orientation="portrait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1" t="s">
        <v>1</v>
      </c>
      <c r="C1" s="1" t="s">
        <v>2</v>
      </c>
      <c r="D1" s="1" t="s">
        <v>4</v>
      </c>
      <c r="E1" s="1" t="s">
        <v>5</v>
      </c>
      <c r="F1" s="1" t="s">
        <v>6</v>
      </c>
    </row>
    <row r="2">
      <c r="A2" s="1"/>
      <c r="D2">
        <f t="shared" ref="D2:E2" si="1">SUM(D3:D1000)</f>
        <v>2000</v>
      </c>
      <c r="E2">
        <f t="shared" si="1"/>
        <v>513.75</v>
      </c>
      <c r="F2">
        <f>D2-E2</f>
        <v>1486.25</v>
      </c>
    </row>
    <row r="3">
      <c r="A3" s="1" t="s">
        <v>8</v>
      </c>
      <c r="B3" s="1" t="s">
        <v>9</v>
      </c>
      <c r="C3" s="5">
        <v>42547.0</v>
      </c>
      <c r="D3" s="1">
        <v>1000.0</v>
      </c>
    </row>
    <row r="4">
      <c r="A4" s="1" t="s">
        <v>10</v>
      </c>
      <c r="B4" s="1" t="s">
        <v>11</v>
      </c>
      <c r="C4" s="5">
        <v>42912.0</v>
      </c>
      <c r="D4" s="1">
        <v>1000.0</v>
      </c>
    </row>
    <row r="5">
      <c r="A5" s="1" t="s">
        <v>12</v>
      </c>
      <c r="B5" s="1" t="s">
        <v>13</v>
      </c>
      <c r="C5" s="5">
        <v>42807.0</v>
      </c>
      <c r="E5" s="1">
        <v>513.75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4.43" defaultRowHeight="15.75"/>
  <cols>
    <col customWidth="1" min="1" max="1" width="5.86"/>
    <col customWidth="1" hidden="1" min="2" max="2" width="5.86"/>
    <col customWidth="1" min="4" max="15" width="11.57"/>
    <col customWidth="1" min="16" max="16" width="14.43"/>
    <col customWidth="1" min="17" max="17" width="11.57"/>
    <col customWidth="1" min="18" max="18" width="5.86"/>
  </cols>
  <sheetData>
    <row r="1" ht="6.0" customHeight="1">
      <c r="A1" s="63"/>
      <c r="B1" s="64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6"/>
      <c r="O1" s="66"/>
      <c r="P1" s="67"/>
      <c r="Q1" s="67"/>
      <c r="R1" s="66"/>
    </row>
    <row r="2" ht="30.0" customHeight="1">
      <c r="A2" s="68"/>
      <c r="B2" s="69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70"/>
      <c r="O2" s="70"/>
      <c r="P2" s="71"/>
      <c r="Q2" s="71"/>
      <c r="R2" s="70"/>
    </row>
    <row r="3" ht="24.0" customHeight="1">
      <c r="A3" s="72"/>
      <c r="B3" s="73"/>
      <c r="C3" s="74" t="s">
        <v>53</v>
      </c>
      <c r="D3" s="75"/>
      <c r="E3" s="75"/>
      <c r="F3" s="75"/>
      <c r="G3" s="75"/>
      <c r="H3" s="75"/>
      <c r="I3" s="76"/>
      <c r="J3" s="75"/>
      <c r="K3" s="77" t="s">
        <v>54</v>
      </c>
      <c r="L3" s="78"/>
      <c r="M3" s="78"/>
      <c r="N3" s="79"/>
      <c r="O3" s="79"/>
      <c r="P3" s="80"/>
      <c r="Q3" s="80"/>
      <c r="R3" s="79"/>
    </row>
    <row r="4" ht="18.0" customHeight="1">
      <c r="A4" s="72"/>
      <c r="B4" s="73"/>
      <c r="C4" s="81" t="s">
        <v>55</v>
      </c>
      <c r="D4" s="82"/>
      <c r="E4" s="82"/>
      <c r="F4" s="82"/>
      <c r="G4" s="82"/>
      <c r="H4" s="82"/>
      <c r="I4" s="82"/>
      <c r="J4" s="82"/>
      <c r="K4" s="83" t="s">
        <v>56</v>
      </c>
      <c r="N4" s="84"/>
      <c r="O4" s="79"/>
      <c r="P4" s="80"/>
      <c r="Q4" s="80"/>
      <c r="R4" s="79"/>
    </row>
    <row r="5" ht="24.0" customHeight="1">
      <c r="A5" s="72"/>
      <c r="B5" s="73"/>
      <c r="C5" s="85" t="s">
        <v>57</v>
      </c>
      <c r="D5" s="86"/>
      <c r="E5" s="87"/>
      <c r="F5" s="87"/>
      <c r="G5" s="87"/>
      <c r="H5" s="87"/>
      <c r="I5" s="88"/>
      <c r="J5" s="87"/>
      <c r="K5" s="89" t="s">
        <v>58</v>
      </c>
      <c r="L5" s="87"/>
      <c r="M5" s="87"/>
      <c r="N5" s="90"/>
      <c r="O5" s="90"/>
      <c r="P5" s="91"/>
      <c r="Q5" s="91"/>
      <c r="R5" s="90"/>
    </row>
    <row r="6" ht="30.0" customHeight="1">
      <c r="A6" s="92"/>
      <c r="B6" s="93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4"/>
      <c r="Q6" s="94"/>
      <c r="R6" s="92"/>
    </row>
    <row r="7" ht="18.0" customHeight="1">
      <c r="A7" s="72"/>
      <c r="B7" s="73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6"/>
      <c r="Q7" s="96"/>
      <c r="R7" s="79"/>
    </row>
    <row r="8" ht="18.0" customHeight="1">
      <c r="A8" s="72"/>
      <c r="B8" s="73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6"/>
      <c r="Q8" s="96"/>
      <c r="R8" s="79"/>
    </row>
    <row r="9" ht="18.0" customHeight="1">
      <c r="A9" s="72"/>
      <c r="B9" s="73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6"/>
      <c r="Q9" s="96"/>
      <c r="R9" s="79"/>
    </row>
    <row r="10" ht="18.0" customHeight="1">
      <c r="A10" s="72"/>
      <c r="B10" s="73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6"/>
      <c r="Q10" s="96"/>
      <c r="R10" s="79"/>
    </row>
    <row r="11" ht="18.0" customHeight="1">
      <c r="A11" s="72"/>
      <c r="B11" s="73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6"/>
      <c r="Q11" s="96"/>
      <c r="R11" s="79"/>
    </row>
    <row r="12" ht="18.0" customHeight="1">
      <c r="A12" s="72"/>
      <c r="B12" s="73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6"/>
      <c r="Q12" s="96"/>
      <c r="R12" s="79"/>
    </row>
    <row r="13" ht="18.0" customHeight="1">
      <c r="A13" s="72"/>
      <c r="B13" s="73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6"/>
      <c r="Q13" s="96"/>
      <c r="R13" s="79"/>
    </row>
    <row r="14" ht="18.0" customHeight="1">
      <c r="A14" s="72"/>
      <c r="B14" s="73"/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6"/>
      <c r="Q14" s="96"/>
      <c r="R14" s="79"/>
    </row>
    <row r="15" ht="18.0" customHeight="1">
      <c r="A15" s="72"/>
      <c r="B15" s="73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6"/>
      <c r="Q15" s="96"/>
      <c r="R15" s="79"/>
    </row>
    <row r="16" ht="18.0" customHeight="1">
      <c r="A16" s="72"/>
      <c r="B16" s="73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6"/>
      <c r="Q16" s="96"/>
      <c r="R16" s="79"/>
    </row>
    <row r="17" ht="18.0" customHeight="1">
      <c r="A17" s="72"/>
      <c r="B17" s="73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6"/>
      <c r="Q17" s="96"/>
      <c r="R17" s="79"/>
    </row>
    <row r="18" ht="18.0" customHeight="1">
      <c r="A18" s="72"/>
      <c r="B18" s="73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6"/>
      <c r="Q18" s="96"/>
      <c r="R18" s="79"/>
    </row>
    <row r="19" ht="18.0" customHeight="1">
      <c r="A19" s="72"/>
      <c r="B19" s="73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6"/>
      <c r="Q19" s="96"/>
      <c r="R19" s="79"/>
    </row>
    <row r="20" ht="30.0" customHeight="1">
      <c r="A20" s="72"/>
      <c r="B20" s="73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97"/>
      <c r="O20" s="79"/>
      <c r="P20" s="80"/>
      <c r="Q20" s="80"/>
      <c r="R20" s="79"/>
    </row>
    <row r="21" ht="19.5" customHeight="1">
      <c r="A21" s="72"/>
      <c r="B21" s="73"/>
      <c r="C21" s="98" t="s">
        <v>59</v>
      </c>
      <c r="D21" s="99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1"/>
      <c r="Q21" s="101"/>
      <c r="R21" s="100"/>
    </row>
    <row r="22" ht="19.5" customHeight="1">
      <c r="A22" s="102"/>
      <c r="B22" s="103"/>
      <c r="C22" s="104"/>
      <c r="D22" s="105" t="str">
        <f>Expenses!E4</f>
        <v>Projected Unit Price</v>
      </c>
      <c r="E22" s="105" t="str">
        <f>Expenses!D4</f>
        <v>Projected Units</v>
      </c>
      <c r="F22" s="105" t="str">
        <f>#REF!</f>
        <v>#REF!</v>
      </c>
      <c r="G22" s="105" t="str">
        <f>Expenses!F4</f>
        <v>Projected Total Price</v>
      </c>
      <c r="H22" s="105" t="str">
        <f>Expenses!I4</f>
        <v>Actual Total Price</v>
      </c>
      <c r="I22" s="105" t="str">
        <f t="shared" ref="I22:O22" si="1">#REF!</f>
        <v>#REF!</v>
      </c>
      <c r="J22" s="105" t="str">
        <f t="shared" si="1"/>
        <v>#REF!</v>
      </c>
      <c r="K22" s="105" t="str">
        <f t="shared" si="1"/>
        <v>#REF!</v>
      </c>
      <c r="L22" s="105" t="str">
        <f t="shared" si="1"/>
        <v>#REF!</v>
      </c>
      <c r="M22" s="105" t="str">
        <f t="shared" si="1"/>
        <v>#REF!</v>
      </c>
      <c r="N22" s="105" t="str">
        <f t="shared" si="1"/>
        <v>#REF!</v>
      </c>
      <c r="O22" s="105" t="str">
        <f t="shared" si="1"/>
        <v>#REF!</v>
      </c>
      <c r="P22" s="106" t="s">
        <v>60</v>
      </c>
      <c r="Q22" s="106" t="s">
        <v>61</v>
      </c>
      <c r="R22" s="107"/>
    </row>
    <row r="23" ht="24.0" customHeight="1">
      <c r="A23" s="72"/>
      <c r="B23" s="73"/>
      <c r="C23" s="108" t="s">
        <v>4</v>
      </c>
      <c r="D23" s="109">
        <f t="shared" ref="D23:O23" si="2">sum(D31:D41)</f>
        <v>0</v>
      </c>
      <c r="E23" s="109">
        <f t="shared" si="2"/>
        <v>0</v>
      </c>
      <c r="F23" s="109">
        <f t="shared" si="2"/>
        <v>0</v>
      </c>
      <c r="G23" s="109">
        <f t="shared" si="2"/>
        <v>0</v>
      </c>
      <c r="H23" s="109">
        <f t="shared" si="2"/>
        <v>0</v>
      </c>
      <c r="I23" s="109">
        <f t="shared" si="2"/>
        <v>0</v>
      </c>
      <c r="J23" s="109">
        <f t="shared" si="2"/>
        <v>0</v>
      </c>
      <c r="K23" s="109">
        <f t="shared" si="2"/>
        <v>0</v>
      </c>
      <c r="L23" s="109">
        <f t="shared" si="2"/>
        <v>0</v>
      </c>
      <c r="M23" s="109">
        <f t="shared" si="2"/>
        <v>0</v>
      </c>
      <c r="N23" s="109">
        <f t="shared" si="2"/>
        <v>0</v>
      </c>
      <c r="O23" s="109">
        <f t="shared" si="2"/>
        <v>0</v>
      </c>
      <c r="P23" s="110">
        <f t="shared" ref="P23:P25" si="4">sum(D23:O23)</f>
        <v>0</v>
      </c>
      <c r="Q23" s="110">
        <f t="shared" ref="Q23:Q25" si="5">iferror(averageif(D23:O23, "&gt;0", D23:O23), 0)</f>
        <v>0</v>
      </c>
      <c r="R23" s="111"/>
    </row>
    <row r="24" ht="21.0" customHeight="1">
      <c r="A24" s="112"/>
      <c r="B24" s="113"/>
      <c r="C24" s="114" t="s">
        <v>62</v>
      </c>
      <c r="D24" s="115">
        <f t="shared" ref="D24:O24" si="3">sum(D44:D58)</f>
        <v>0</v>
      </c>
      <c r="E24" s="115">
        <f t="shared" si="3"/>
        <v>0</v>
      </c>
      <c r="F24" s="115">
        <f t="shared" si="3"/>
        <v>3004.23</v>
      </c>
      <c r="G24" s="115">
        <f t="shared" si="3"/>
        <v>0</v>
      </c>
      <c r="H24" s="115">
        <f t="shared" si="3"/>
        <v>0</v>
      </c>
      <c r="I24" s="115">
        <f t="shared" si="3"/>
        <v>0</v>
      </c>
      <c r="J24" s="115">
        <f t="shared" si="3"/>
        <v>0</v>
      </c>
      <c r="K24" s="115">
        <f t="shared" si="3"/>
        <v>0</v>
      </c>
      <c r="L24" s="115">
        <f t="shared" si="3"/>
        <v>0</v>
      </c>
      <c r="M24" s="115">
        <f t="shared" si="3"/>
        <v>0</v>
      </c>
      <c r="N24" s="115">
        <f t="shared" si="3"/>
        <v>0</v>
      </c>
      <c r="O24" s="115">
        <f t="shared" si="3"/>
        <v>0</v>
      </c>
      <c r="P24" s="116">
        <f t="shared" si="4"/>
        <v>3004.23</v>
      </c>
      <c r="Q24" s="117">
        <f t="shared" si="5"/>
        <v>3004.23</v>
      </c>
      <c r="R24" s="118"/>
    </row>
    <row r="25" ht="21.0" customHeight="1">
      <c r="A25" s="119"/>
      <c r="B25" s="120"/>
      <c r="C25" s="121" t="s">
        <v>63</v>
      </c>
      <c r="D25" s="122">
        <f t="shared" ref="D25:O25" si="6">D23-D24</f>
        <v>0</v>
      </c>
      <c r="E25" s="122">
        <f t="shared" si="6"/>
        <v>0</v>
      </c>
      <c r="F25" s="122">
        <f t="shared" si="6"/>
        <v>-3004.23</v>
      </c>
      <c r="G25" s="122">
        <f t="shared" si="6"/>
        <v>0</v>
      </c>
      <c r="H25" s="122">
        <f t="shared" si="6"/>
        <v>0</v>
      </c>
      <c r="I25" s="122">
        <f t="shared" si="6"/>
        <v>0</v>
      </c>
      <c r="J25" s="122">
        <f t="shared" si="6"/>
        <v>0</v>
      </c>
      <c r="K25" s="122">
        <f t="shared" si="6"/>
        <v>0</v>
      </c>
      <c r="L25" s="122">
        <f t="shared" si="6"/>
        <v>0</v>
      </c>
      <c r="M25" s="122">
        <f t="shared" si="6"/>
        <v>0</v>
      </c>
      <c r="N25" s="122">
        <f t="shared" si="6"/>
        <v>0</v>
      </c>
      <c r="O25" s="122">
        <f t="shared" si="6"/>
        <v>0</v>
      </c>
      <c r="P25" s="123">
        <f t="shared" si="4"/>
        <v>-3004.23</v>
      </c>
      <c r="Q25" s="123">
        <f t="shared" si="5"/>
        <v>0</v>
      </c>
      <c r="R25" s="124"/>
    </row>
    <row r="26" ht="21.0" customHeight="1">
      <c r="A26" s="72"/>
      <c r="B26" s="73"/>
      <c r="C26" s="125" t="s">
        <v>64</v>
      </c>
      <c r="D26" s="126" t="str">
        <f>(StartingBalance+D23)-D24</f>
        <v>#REF!</v>
      </c>
      <c r="E26" s="126" t="str">
        <f t="shared" ref="E26:O26" si="7">(D26+E23)-E24</f>
        <v>#REF!</v>
      </c>
      <c r="F26" s="126" t="str">
        <f t="shared" si="7"/>
        <v>#REF!</v>
      </c>
      <c r="G26" s="126" t="str">
        <f t="shared" si="7"/>
        <v>#REF!</v>
      </c>
      <c r="H26" s="126" t="str">
        <f t="shared" si="7"/>
        <v>#REF!</v>
      </c>
      <c r="I26" s="126" t="str">
        <f t="shared" si="7"/>
        <v>#REF!</v>
      </c>
      <c r="J26" s="126" t="str">
        <f t="shared" si="7"/>
        <v>#REF!</v>
      </c>
      <c r="K26" s="126" t="str">
        <f t="shared" si="7"/>
        <v>#REF!</v>
      </c>
      <c r="L26" s="126" t="str">
        <f t="shared" si="7"/>
        <v>#REF!</v>
      </c>
      <c r="M26" s="126" t="str">
        <f t="shared" si="7"/>
        <v>#REF!</v>
      </c>
      <c r="N26" s="126" t="str">
        <f t="shared" si="7"/>
        <v>#REF!</v>
      </c>
      <c r="O26" s="126" t="str">
        <f t="shared" si="7"/>
        <v>#REF!</v>
      </c>
      <c r="P26" s="127"/>
      <c r="Q26" s="128" t="str">
        <f>iferror(averageif(D26:O26, "&gt;0", D26:O26))</f>
        <v/>
      </c>
      <c r="R26" s="111"/>
    </row>
    <row r="27" ht="19.5" customHeight="1">
      <c r="A27" s="72"/>
      <c r="B27" s="73"/>
      <c r="C27" s="79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29"/>
      <c r="Q27" s="129"/>
      <c r="R27" s="111"/>
    </row>
    <row r="28" ht="19.5" customHeight="1">
      <c r="A28" s="72"/>
      <c r="B28" s="73"/>
      <c r="C28" s="79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1"/>
      <c r="Q28" s="131"/>
      <c r="R28" s="130"/>
    </row>
    <row r="29" ht="19.5" customHeight="1">
      <c r="A29" s="72"/>
      <c r="B29" s="73"/>
      <c r="C29" s="98" t="s">
        <v>4</v>
      </c>
      <c r="D29" s="132"/>
      <c r="E29" s="133"/>
      <c r="F29" s="133"/>
      <c r="G29" s="133"/>
      <c r="H29" s="133"/>
      <c r="I29" s="133"/>
      <c r="J29" s="134"/>
      <c r="K29" s="130"/>
      <c r="L29" s="130"/>
      <c r="M29" s="130"/>
      <c r="N29" s="130"/>
      <c r="O29" s="130"/>
      <c r="P29" s="131"/>
      <c r="Q29" s="131"/>
      <c r="R29" s="130"/>
    </row>
    <row r="30" ht="19.5" customHeight="1">
      <c r="A30" s="102"/>
      <c r="B30" s="103" t="s">
        <v>65</v>
      </c>
      <c r="C30" s="104" t="str">
        <f>IFERROR(__xludf.DUMMYFUNCTION("unique(Income!A:A)"),"#REF!")</f>
        <v>#REF!</v>
      </c>
      <c r="D30" s="105" t="str">
        <f>Expenses!E4</f>
        <v>Projected Unit Price</v>
      </c>
      <c r="E30" s="105" t="str">
        <f>Expenses!D4</f>
        <v>Projected Units</v>
      </c>
      <c r="F30" s="105" t="str">
        <f>#REF!</f>
        <v>#REF!</v>
      </c>
      <c r="G30" s="105" t="str">
        <f>Expenses!F4</f>
        <v>Projected Total Price</v>
      </c>
      <c r="H30" s="105" t="str">
        <f>Expenses!I4</f>
        <v>Actual Total Price</v>
      </c>
      <c r="I30" s="105" t="str">
        <f t="shared" ref="I30:O30" si="8">#REF!</f>
        <v>#REF!</v>
      </c>
      <c r="J30" s="105" t="str">
        <f t="shared" si="8"/>
        <v>#REF!</v>
      </c>
      <c r="K30" s="105" t="str">
        <f t="shared" si="8"/>
        <v>#REF!</v>
      </c>
      <c r="L30" s="105" t="str">
        <f t="shared" si="8"/>
        <v>#REF!</v>
      </c>
      <c r="M30" s="105" t="str">
        <f t="shared" si="8"/>
        <v>#REF!</v>
      </c>
      <c r="N30" s="105" t="str">
        <f t="shared" si="8"/>
        <v>#REF!</v>
      </c>
      <c r="O30" s="105" t="str">
        <f t="shared" si="8"/>
        <v>#REF!</v>
      </c>
      <c r="P30" s="106" t="s">
        <v>60</v>
      </c>
      <c r="Q30" s="106" t="s">
        <v>61</v>
      </c>
      <c r="R30" s="107"/>
    </row>
    <row r="31" ht="19.5" customHeight="1">
      <c r="A31" s="72"/>
      <c r="B31" s="135" t="str">
        <f t="array" ref="B31:B40">iferror(match(C31:C40,Income!A:A,0))</f>
        <v/>
      </c>
      <c r="C31" s="136"/>
      <c r="D31" s="137" t="str">
        <f t="shared" ref="D31:D40" si="9">if(not(isblank(B31)), indirect("Income!D"&amp;B31&amp;":Q"&amp;B31),"")</f>
        <v/>
      </c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27"/>
      <c r="Q31" s="110"/>
      <c r="R31" s="138"/>
    </row>
    <row r="32" ht="19.5" customHeight="1">
      <c r="A32" s="72"/>
      <c r="B32" s="139"/>
      <c r="C32" s="140"/>
      <c r="D32" s="137" t="str">
        <f t="shared" si="9"/>
        <v/>
      </c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27"/>
      <c r="Q32" s="110"/>
      <c r="R32" s="138"/>
    </row>
    <row r="33" ht="1.5" customHeight="1">
      <c r="A33" s="72"/>
      <c r="B33" s="73"/>
      <c r="C33" s="140"/>
      <c r="D33" s="137" t="str">
        <f t="shared" si="9"/>
        <v/>
      </c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10"/>
      <c r="Q33" s="110"/>
      <c r="R33" s="111"/>
    </row>
    <row r="34" ht="1.5" customHeight="1">
      <c r="A34" s="72"/>
      <c r="B34" s="73"/>
      <c r="C34" s="140"/>
      <c r="D34" s="137" t="str">
        <f t="shared" si="9"/>
        <v/>
      </c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10"/>
      <c r="Q34" s="110"/>
      <c r="R34" s="111"/>
    </row>
    <row r="35" ht="1.5" customHeight="1">
      <c r="A35" s="72"/>
      <c r="B35" s="73"/>
      <c r="C35" s="140"/>
      <c r="D35" s="137" t="str">
        <f t="shared" si="9"/>
        <v/>
      </c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10"/>
      <c r="Q35" s="110"/>
      <c r="R35" s="111"/>
    </row>
    <row r="36" ht="1.5" customHeight="1">
      <c r="A36" s="72"/>
      <c r="B36" s="73"/>
      <c r="C36" s="140"/>
      <c r="D36" s="137" t="str">
        <f t="shared" si="9"/>
        <v/>
      </c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10"/>
      <c r="Q36" s="110"/>
      <c r="R36" s="111"/>
    </row>
    <row r="37" ht="1.5" customHeight="1">
      <c r="A37" s="72"/>
      <c r="B37" s="73"/>
      <c r="C37" s="140"/>
      <c r="D37" s="137" t="str">
        <f t="shared" si="9"/>
        <v/>
      </c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10"/>
      <c r="Q37" s="110"/>
      <c r="R37" s="111"/>
    </row>
    <row r="38" ht="1.5" customHeight="1">
      <c r="A38" s="72"/>
      <c r="B38" s="73"/>
      <c r="C38" s="140"/>
      <c r="D38" s="137" t="str">
        <f t="shared" si="9"/>
        <v/>
      </c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10"/>
      <c r="Q38" s="110"/>
      <c r="R38" s="111"/>
    </row>
    <row r="39" ht="1.5" customHeight="1">
      <c r="A39" s="72"/>
      <c r="B39" s="73"/>
      <c r="C39" s="140"/>
      <c r="D39" s="137" t="str">
        <f t="shared" si="9"/>
        <v/>
      </c>
      <c r="E39" s="137"/>
      <c r="F39" s="137"/>
      <c r="G39" s="137"/>
      <c r="H39" s="137"/>
      <c r="I39" s="137"/>
      <c r="J39" s="137"/>
      <c r="K39" s="137"/>
      <c r="L39" s="137"/>
      <c r="M39" s="137"/>
      <c r="N39" s="137"/>
      <c r="O39" s="137"/>
      <c r="P39" s="110"/>
      <c r="Q39" s="110"/>
      <c r="R39" s="111"/>
    </row>
    <row r="40" ht="1.5" customHeight="1">
      <c r="A40" s="72"/>
      <c r="B40" s="73"/>
      <c r="C40" s="140"/>
      <c r="D40" s="137" t="str">
        <f t="shared" si="9"/>
        <v/>
      </c>
      <c r="E40" s="137"/>
      <c r="F40" s="137"/>
      <c r="G40" s="137"/>
      <c r="H40" s="137"/>
      <c r="I40" s="137"/>
      <c r="J40" s="137"/>
      <c r="K40" s="137"/>
      <c r="L40" s="137"/>
      <c r="M40" s="137"/>
      <c r="N40" s="137"/>
      <c r="O40" s="137"/>
      <c r="P40" s="110"/>
      <c r="Q40" s="110"/>
      <c r="R40" s="130"/>
    </row>
    <row r="41" ht="19.5" customHeight="1">
      <c r="A41" s="72"/>
      <c r="B41" s="73"/>
      <c r="C41" s="99"/>
      <c r="D41" s="141"/>
      <c r="E41" s="142"/>
      <c r="F41" s="142"/>
      <c r="G41" s="143"/>
      <c r="H41" s="143"/>
      <c r="I41" s="143"/>
      <c r="J41" s="143"/>
      <c r="K41" s="143"/>
      <c r="L41" s="143"/>
      <c r="M41" s="143"/>
      <c r="N41" s="143"/>
      <c r="O41" s="143"/>
      <c r="P41" s="110"/>
      <c r="Q41" s="110"/>
      <c r="R41" s="130"/>
    </row>
    <row r="42" ht="19.5" customHeight="1">
      <c r="A42" s="72"/>
      <c r="B42" s="73"/>
      <c r="C42" s="98" t="s">
        <v>62</v>
      </c>
      <c r="D42" s="132"/>
      <c r="E42" s="134"/>
      <c r="F42" s="134"/>
      <c r="G42" s="144"/>
      <c r="H42" s="144"/>
      <c r="I42" s="144"/>
      <c r="J42" s="144"/>
      <c r="K42" s="144"/>
      <c r="L42" s="144"/>
      <c r="M42" s="144"/>
      <c r="N42" s="144"/>
      <c r="O42" s="144"/>
      <c r="P42" s="110"/>
      <c r="Q42" s="110"/>
      <c r="R42" s="130"/>
    </row>
    <row r="43" ht="19.5" customHeight="1">
      <c r="A43" s="102"/>
      <c r="B43" s="103" t="s">
        <v>65</v>
      </c>
      <c r="C43" s="145" t="str">
        <f>IFERROR(__xludf.DUMMYFUNCTION("unique(Expenses!A:A)"),"UCLA Bearospace")</f>
        <v>UCLA Bearospace</v>
      </c>
      <c r="D43" s="105" t="str">
        <f>Expenses!E4</f>
        <v>Projected Unit Price</v>
      </c>
      <c r="E43" s="105" t="str">
        <f>Expenses!D4</f>
        <v>Projected Units</v>
      </c>
      <c r="F43" s="105" t="str">
        <f>#REF!</f>
        <v>#REF!</v>
      </c>
      <c r="G43" s="105" t="str">
        <f>Expenses!F4</f>
        <v>Projected Total Price</v>
      </c>
      <c r="H43" s="105" t="str">
        <f>Expenses!I4</f>
        <v>Actual Total Price</v>
      </c>
      <c r="I43" s="105" t="str">
        <f t="shared" ref="I43:O43" si="10">#REF!</f>
        <v>#REF!</v>
      </c>
      <c r="J43" s="105" t="str">
        <f t="shared" si="10"/>
        <v>#REF!</v>
      </c>
      <c r="K43" s="105" t="str">
        <f t="shared" si="10"/>
        <v>#REF!</v>
      </c>
      <c r="L43" s="105" t="str">
        <f t="shared" si="10"/>
        <v>#REF!</v>
      </c>
      <c r="M43" s="105" t="str">
        <f t="shared" si="10"/>
        <v>#REF!</v>
      </c>
      <c r="N43" s="105" t="str">
        <f t="shared" si="10"/>
        <v>#REF!</v>
      </c>
      <c r="O43" s="105" t="str">
        <f t="shared" si="10"/>
        <v>#REF!</v>
      </c>
      <c r="P43" s="106" t="s">
        <v>60</v>
      </c>
      <c r="Q43" s="106" t="s">
        <v>61</v>
      </c>
      <c r="R43" s="107"/>
    </row>
    <row r="44" ht="19.5" customHeight="1">
      <c r="A44" s="146"/>
      <c r="B44" s="135">
        <f t="array" ref="B44:B58">iferror(match(C44:C58,Expenses!A:A,0))</f>
        <v>2</v>
      </c>
      <c r="C44" s="147" t="str">
        <f>IFERROR(__xludf.DUMMYFUNCTION("""COMPUTED_VALUE"""),"2018-2019 Budget")</f>
        <v>2018-2019 Budget</v>
      </c>
      <c r="D44" s="148" t="str">
        <f t="shared" ref="D44:D80" si="11">if(not(isblank(B44)), indirect("Expenses!D"&amp;B44&amp;":Q"&amp;B44),"")</f>
        <v/>
      </c>
      <c r="E44" s="148"/>
      <c r="F44" s="148"/>
      <c r="G44" s="148"/>
      <c r="H44" s="148"/>
      <c r="I44" s="148"/>
      <c r="J44" s="148"/>
      <c r="K44" s="148"/>
      <c r="L44" s="148"/>
      <c r="M44" s="148"/>
      <c r="N44" s="148"/>
      <c r="O44" s="148"/>
      <c r="P44" s="149"/>
      <c r="Q44" s="149"/>
      <c r="R44" s="150"/>
    </row>
    <row r="45" ht="19.5" customHeight="1">
      <c r="A45" s="72"/>
      <c r="B45" s="139"/>
      <c r="C45" s="151" t="str">
        <f>IFERROR(__xludf.DUMMYFUNCTION("""COMPUTED_VALUE"""),"")</f>
        <v/>
      </c>
      <c r="D45" s="152" t="str">
        <f t="shared" si="11"/>
        <v/>
      </c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3"/>
      <c r="Q45" s="153"/>
      <c r="R45" s="154"/>
    </row>
    <row r="46" ht="19.5" customHeight="1">
      <c r="A46" s="72"/>
      <c r="B46" s="139">
        <v>5.0</v>
      </c>
      <c r="C46" s="151" t="str">
        <f>IFERROR(__xludf.DUMMYFUNCTION("""COMPUTED_VALUE"""),"Structures")</f>
        <v>Structures</v>
      </c>
      <c r="D46" s="152" t="str">
        <f t="shared" si="11"/>
        <v/>
      </c>
      <c r="E46" s="152"/>
      <c r="F46" s="152">
        <v>475.0</v>
      </c>
      <c r="G46" s="152"/>
      <c r="H46" s="152"/>
      <c r="I46" s="152">
        <v>0.0</v>
      </c>
      <c r="J46" s="152"/>
      <c r="K46" s="152"/>
      <c r="L46" s="152"/>
      <c r="M46" s="152"/>
      <c r="N46" s="152"/>
      <c r="O46" s="152"/>
      <c r="P46" s="153"/>
      <c r="Q46" s="153"/>
      <c r="R46" s="154"/>
    </row>
    <row r="47" ht="19.5" customHeight="1">
      <c r="A47" s="72"/>
      <c r="B47" s="139">
        <v>12.0</v>
      </c>
      <c r="C47" s="151" t="str">
        <f>IFERROR(__xludf.DUMMYFUNCTION("""COMPUTED_VALUE"""),"Electrical")</f>
        <v>Electrical</v>
      </c>
      <c r="D47" s="152" t="str">
        <f t="shared" si="11"/>
        <v/>
      </c>
      <c r="E47" s="152"/>
      <c r="F47" s="152">
        <v>123.07000000000001</v>
      </c>
      <c r="G47" s="152"/>
      <c r="H47" s="152"/>
      <c r="I47" s="152">
        <v>0.0</v>
      </c>
      <c r="J47" s="152"/>
      <c r="K47" s="152"/>
      <c r="L47" s="152"/>
      <c r="M47" s="152"/>
      <c r="N47" s="152"/>
      <c r="O47" s="152"/>
      <c r="P47" s="153"/>
      <c r="Q47" s="153"/>
      <c r="R47" s="154"/>
    </row>
    <row r="48" ht="19.5" customHeight="1">
      <c r="A48" s="72"/>
      <c r="B48" s="139">
        <v>35.0</v>
      </c>
      <c r="C48" s="151" t="str">
        <f>IFERROR(__xludf.DUMMYFUNCTION("""COMPUTED_VALUE"""),"Tools")</f>
        <v>Tools</v>
      </c>
      <c r="D48" s="152" t="str">
        <f t="shared" si="11"/>
        <v/>
      </c>
      <c r="E48" s="152"/>
      <c r="F48" s="152">
        <v>137.0</v>
      </c>
      <c r="G48" s="152"/>
      <c r="H48" s="152"/>
      <c r="I48" s="152">
        <v>0.0</v>
      </c>
      <c r="J48" s="152"/>
      <c r="K48" s="152"/>
      <c r="L48" s="152"/>
      <c r="M48" s="152"/>
      <c r="N48" s="152"/>
      <c r="O48" s="152"/>
      <c r="P48" s="153"/>
      <c r="Q48" s="153"/>
      <c r="R48" s="154"/>
    </row>
    <row r="49" ht="19.5" customHeight="1">
      <c r="A49" s="72"/>
      <c r="B49" s="139">
        <v>47.0</v>
      </c>
      <c r="C49" s="151" t="str">
        <f>IFERROR(__xludf.DUMMYFUNCTION("""COMPUTED_VALUE"""),"Recovery ")</f>
        <v>Recovery </v>
      </c>
      <c r="D49" s="152" t="str">
        <f t="shared" si="11"/>
        <v/>
      </c>
      <c r="E49" s="152"/>
      <c r="F49" s="152">
        <v>0.0</v>
      </c>
      <c r="G49" s="152"/>
      <c r="H49" s="152"/>
      <c r="I49" s="152">
        <v>0.0</v>
      </c>
      <c r="J49" s="152"/>
      <c r="K49" s="152"/>
      <c r="L49" s="152"/>
      <c r="M49" s="152"/>
      <c r="N49" s="152"/>
      <c r="O49" s="152"/>
      <c r="P49" s="153"/>
      <c r="Q49" s="153"/>
      <c r="R49" s="154"/>
    </row>
    <row r="50" ht="19.5" customHeight="1">
      <c r="A50" s="72"/>
      <c r="B50" s="139">
        <v>54.0</v>
      </c>
      <c r="C50" s="151" t="str">
        <f>IFERROR(__xludf.DUMMYFUNCTION("""COMPUTED_VALUE"""),"Safety")</f>
        <v>Safety</v>
      </c>
      <c r="D50" s="152" t="str">
        <f t="shared" si="11"/>
        <v/>
      </c>
      <c r="E50" s="152"/>
      <c r="F50" s="152">
        <v>108.35</v>
      </c>
      <c r="G50" s="152"/>
      <c r="H50" s="152"/>
      <c r="I50" s="152">
        <v>0.0</v>
      </c>
      <c r="J50" s="152"/>
      <c r="K50" s="152"/>
      <c r="L50" s="152"/>
      <c r="M50" s="152"/>
      <c r="N50" s="152"/>
      <c r="O50" s="152"/>
      <c r="P50" s="153"/>
      <c r="Q50" s="153"/>
      <c r="R50" s="154"/>
    </row>
    <row r="51" ht="19.5" customHeight="1">
      <c r="A51" s="72"/>
      <c r="B51" s="139">
        <v>58.0</v>
      </c>
      <c r="C51" s="151" t="str">
        <f>IFERROR(__xludf.DUMMYFUNCTION("""COMPUTED_VALUE"""),"Travel")</f>
        <v>Travel</v>
      </c>
      <c r="D51" s="152" t="str">
        <f t="shared" si="11"/>
        <v/>
      </c>
      <c r="E51" s="152"/>
      <c r="F51" s="152">
        <v>4207.8099999999995</v>
      </c>
      <c r="G51" s="152"/>
      <c r="H51" s="152"/>
      <c r="I51" s="152">
        <v>0.0</v>
      </c>
      <c r="J51" s="152"/>
      <c r="K51" s="152"/>
      <c r="L51" s="152"/>
      <c r="M51" s="152"/>
      <c r="N51" s="152"/>
      <c r="O51" s="152"/>
      <c r="P51" s="153"/>
      <c r="Q51" s="153"/>
      <c r="R51" s="154"/>
    </row>
    <row r="52" ht="19.5" customHeight="1">
      <c r="A52" s="72"/>
      <c r="B52" s="139">
        <v>67.0</v>
      </c>
      <c r="C52" s="151" t="str">
        <f>IFERROR(__xludf.DUMMYFUNCTION("""COMPUTED_VALUE"""),"Fundraising")</f>
        <v>Fundraising</v>
      </c>
      <c r="D52" s="152" t="str">
        <f t="shared" si="11"/>
        <v/>
      </c>
      <c r="E52" s="152"/>
      <c r="F52" s="152">
        <v>-2047.0</v>
      </c>
      <c r="G52" s="152"/>
      <c r="H52" s="152"/>
      <c r="I52" s="152"/>
      <c r="J52" s="152"/>
      <c r="K52" s="152"/>
      <c r="L52" s="152"/>
      <c r="M52" s="152"/>
      <c r="N52" s="152"/>
      <c r="O52" s="152"/>
      <c r="P52" s="153"/>
      <c r="Q52" s="153"/>
      <c r="R52" s="154"/>
    </row>
    <row r="53" ht="19.5" customHeight="1">
      <c r="A53" s="72"/>
      <c r="B53" s="139"/>
      <c r="C53" s="151"/>
      <c r="D53" s="152" t="str">
        <f t="shared" si="11"/>
        <v/>
      </c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3"/>
      <c r="Q53" s="153"/>
      <c r="R53" s="154"/>
    </row>
    <row r="54" ht="19.5" customHeight="1">
      <c r="A54" s="72"/>
      <c r="B54" s="139"/>
      <c r="C54" s="151"/>
      <c r="D54" s="152" t="str">
        <f t="shared" si="11"/>
        <v/>
      </c>
      <c r="E54" s="152"/>
      <c r="F54" s="152"/>
      <c r="G54" s="152"/>
      <c r="H54" s="152"/>
      <c r="I54" s="152"/>
      <c r="J54" s="152"/>
      <c r="K54" s="152"/>
      <c r="L54" s="152"/>
      <c r="M54" s="152"/>
      <c r="N54" s="152"/>
      <c r="O54" s="152"/>
      <c r="P54" s="153"/>
      <c r="Q54" s="153"/>
      <c r="R54" s="154"/>
    </row>
    <row r="55" ht="19.5" customHeight="1">
      <c r="A55" s="72"/>
      <c r="B55" s="139"/>
      <c r="C55" s="151"/>
      <c r="D55" s="152" t="str">
        <f t="shared" si="11"/>
        <v/>
      </c>
      <c r="E55" s="152"/>
      <c r="F55" s="152"/>
      <c r="G55" s="152"/>
      <c r="H55" s="152"/>
      <c r="I55" s="152"/>
      <c r="J55" s="152"/>
      <c r="K55" s="152"/>
      <c r="L55" s="152"/>
      <c r="M55" s="152"/>
      <c r="N55" s="152"/>
      <c r="O55" s="152"/>
      <c r="P55" s="153"/>
      <c r="Q55" s="153"/>
      <c r="R55" s="154"/>
    </row>
    <row r="56" ht="19.5" customHeight="1">
      <c r="A56" s="72"/>
      <c r="B56" s="139"/>
      <c r="C56" s="151"/>
      <c r="D56" s="152" t="str">
        <f t="shared" si="11"/>
        <v/>
      </c>
      <c r="E56" s="152"/>
      <c r="F56" s="152"/>
      <c r="G56" s="152"/>
      <c r="H56" s="152"/>
      <c r="I56" s="152"/>
      <c r="J56" s="152"/>
      <c r="K56" s="152"/>
      <c r="L56" s="152"/>
      <c r="M56" s="152"/>
      <c r="N56" s="152"/>
      <c r="O56" s="152"/>
      <c r="P56" s="153"/>
      <c r="Q56" s="153"/>
      <c r="R56" s="154"/>
    </row>
    <row r="57" ht="19.5" customHeight="1">
      <c r="A57" s="72"/>
      <c r="B57" s="139"/>
      <c r="C57" s="155"/>
      <c r="D57" s="152" t="str">
        <f t="shared" si="11"/>
        <v/>
      </c>
      <c r="E57" s="152"/>
      <c r="F57" s="152"/>
      <c r="G57" s="152"/>
      <c r="H57" s="152"/>
      <c r="I57" s="152"/>
      <c r="J57" s="152"/>
      <c r="K57" s="152"/>
      <c r="L57" s="152"/>
      <c r="M57" s="152"/>
      <c r="N57" s="152"/>
      <c r="O57" s="152"/>
      <c r="P57" s="153"/>
      <c r="Q57" s="153"/>
      <c r="R57" s="154"/>
    </row>
    <row r="58" ht="19.5" customHeight="1">
      <c r="A58" s="72"/>
      <c r="B58" s="139"/>
      <c r="C58" s="151"/>
      <c r="D58" s="152" t="str">
        <f t="shared" si="11"/>
        <v/>
      </c>
      <c r="E58" s="152"/>
      <c r="F58" s="152"/>
      <c r="G58" s="152"/>
      <c r="H58" s="152"/>
      <c r="I58" s="152"/>
      <c r="J58" s="152"/>
      <c r="K58" s="152"/>
      <c r="L58" s="152"/>
      <c r="M58" s="152"/>
      <c r="N58" s="152"/>
      <c r="O58" s="152"/>
      <c r="P58" s="153"/>
      <c r="Q58" s="153"/>
      <c r="R58" s="154"/>
    </row>
    <row r="59" ht="19.5" customHeight="1">
      <c r="A59" s="72"/>
      <c r="B59" s="139"/>
      <c r="C59" s="156"/>
      <c r="D59" s="157" t="str">
        <f t="shared" si="11"/>
        <v/>
      </c>
      <c r="E59" s="157"/>
      <c r="F59" s="157"/>
      <c r="G59" s="157"/>
      <c r="H59" s="157"/>
      <c r="I59" s="157"/>
      <c r="J59" s="157"/>
      <c r="K59" s="157"/>
      <c r="L59" s="157"/>
      <c r="M59" s="157"/>
      <c r="N59" s="157"/>
      <c r="O59" s="157"/>
      <c r="P59" s="128"/>
      <c r="Q59" s="128"/>
      <c r="R59" s="158"/>
    </row>
    <row r="60" ht="19.5" customHeight="1">
      <c r="A60" s="72"/>
      <c r="B60" s="73"/>
      <c r="C60" s="79"/>
      <c r="D60" s="137" t="str">
        <f t="shared" si="11"/>
        <v/>
      </c>
      <c r="E60" s="159"/>
      <c r="F60" s="159"/>
      <c r="G60" s="159"/>
      <c r="H60" s="159"/>
      <c r="I60" s="159"/>
      <c r="J60" s="159"/>
      <c r="K60" s="159"/>
      <c r="L60" s="159"/>
      <c r="M60" s="159"/>
      <c r="N60" s="159"/>
      <c r="O60" s="159"/>
      <c r="P60" s="160"/>
      <c r="Q60" s="160"/>
      <c r="R60" s="161"/>
    </row>
    <row r="61" ht="19.5" customHeight="1">
      <c r="A61" s="72"/>
      <c r="B61" s="73"/>
      <c r="C61" s="162"/>
      <c r="D61" s="137" t="str">
        <f t="shared" si="11"/>
        <v/>
      </c>
      <c r="E61" s="159"/>
      <c r="F61" s="159"/>
      <c r="G61" s="159"/>
      <c r="H61" s="159"/>
      <c r="I61" s="159"/>
      <c r="J61" s="159"/>
      <c r="K61" s="159"/>
      <c r="L61" s="159"/>
      <c r="M61" s="159"/>
      <c r="N61" s="159"/>
      <c r="O61" s="159"/>
      <c r="P61" s="160"/>
      <c r="Q61" s="160"/>
      <c r="R61" s="79"/>
    </row>
    <row r="62" ht="19.5" customHeight="1">
      <c r="A62" s="72"/>
      <c r="B62" s="73"/>
      <c r="C62" s="162"/>
      <c r="D62" s="137" t="str">
        <f t="shared" si="11"/>
        <v/>
      </c>
      <c r="E62" s="163"/>
      <c r="F62" s="164"/>
      <c r="G62" s="164"/>
      <c r="H62" s="165"/>
      <c r="I62" s="164"/>
      <c r="J62" s="164"/>
      <c r="K62" s="164"/>
      <c r="L62" s="164"/>
      <c r="M62" s="164"/>
      <c r="N62" s="164"/>
      <c r="O62" s="164"/>
      <c r="P62" s="166"/>
      <c r="Q62" s="166"/>
      <c r="R62" s="79"/>
    </row>
    <row r="63" ht="19.5" customHeight="1">
      <c r="A63" s="72"/>
      <c r="B63" s="73"/>
      <c r="C63" s="162"/>
      <c r="D63" s="137" t="str">
        <f t="shared" si="11"/>
        <v/>
      </c>
      <c r="E63" s="163"/>
      <c r="F63" s="164"/>
      <c r="G63" s="164"/>
      <c r="H63" s="165"/>
      <c r="I63" s="164"/>
      <c r="J63" s="164"/>
      <c r="K63" s="164"/>
      <c r="L63" s="164"/>
      <c r="M63" s="164"/>
      <c r="N63" s="164"/>
      <c r="O63" s="164"/>
      <c r="P63" s="166"/>
      <c r="Q63" s="166"/>
      <c r="R63" s="79"/>
    </row>
    <row r="64" ht="19.5" customHeight="1">
      <c r="A64" s="72"/>
      <c r="B64" s="73"/>
      <c r="C64" s="162"/>
      <c r="D64" s="137" t="str">
        <f t="shared" si="11"/>
        <v/>
      </c>
      <c r="E64" s="163"/>
      <c r="F64" s="164"/>
      <c r="G64" s="164"/>
      <c r="H64" s="165"/>
      <c r="I64" s="164"/>
      <c r="J64" s="164"/>
      <c r="K64" s="164"/>
      <c r="L64" s="164"/>
      <c r="M64" s="164"/>
      <c r="N64" s="164"/>
      <c r="O64" s="164"/>
      <c r="P64" s="166"/>
      <c r="Q64" s="166"/>
      <c r="R64" s="79"/>
    </row>
    <row r="65" ht="19.5" customHeight="1">
      <c r="A65" s="72"/>
      <c r="B65" s="73"/>
      <c r="C65" s="162"/>
      <c r="D65" s="137" t="str">
        <f t="shared" si="11"/>
        <v/>
      </c>
      <c r="E65" s="163"/>
      <c r="F65" s="164"/>
      <c r="G65" s="164"/>
      <c r="H65" s="165"/>
      <c r="I65" s="164"/>
      <c r="J65" s="164"/>
      <c r="K65" s="164"/>
      <c r="L65" s="164"/>
      <c r="M65" s="164"/>
      <c r="N65" s="164"/>
      <c r="O65" s="164"/>
      <c r="P65" s="166"/>
      <c r="Q65" s="166"/>
      <c r="R65" s="79"/>
    </row>
    <row r="66" ht="19.5" customHeight="1">
      <c r="A66" s="72"/>
      <c r="B66" s="73"/>
      <c r="C66" s="79"/>
      <c r="D66" s="137" t="str">
        <f t="shared" si="11"/>
        <v/>
      </c>
      <c r="E66" s="164"/>
      <c r="F66" s="164"/>
      <c r="G66" s="164"/>
      <c r="H66" s="165"/>
      <c r="I66" s="164"/>
      <c r="J66" s="164"/>
      <c r="K66" s="164"/>
      <c r="L66" s="164"/>
      <c r="M66" s="164"/>
      <c r="N66" s="164"/>
      <c r="O66" s="164"/>
      <c r="P66" s="166"/>
      <c r="Q66" s="166"/>
      <c r="R66" s="79"/>
    </row>
    <row r="67" ht="19.5" customHeight="1">
      <c r="A67" s="72"/>
      <c r="B67" s="73"/>
      <c r="C67" s="79"/>
      <c r="D67" s="137" t="str">
        <f t="shared" si="11"/>
        <v/>
      </c>
      <c r="E67" s="164"/>
      <c r="F67" s="164"/>
      <c r="G67" s="164"/>
      <c r="H67" s="165"/>
      <c r="I67" s="164"/>
      <c r="J67" s="164"/>
      <c r="K67" s="164"/>
      <c r="L67" s="164"/>
      <c r="M67" s="164"/>
      <c r="N67" s="164"/>
      <c r="O67" s="164"/>
      <c r="P67" s="166"/>
      <c r="Q67" s="166"/>
      <c r="R67" s="79"/>
    </row>
    <row r="68" ht="19.5" customHeight="1">
      <c r="A68" s="72"/>
      <c r="B68" s="73"/>
      <c r="C68" s="79"/>
      <c r="D68" s="137" t="str">
        <f t="shared" si="11"/>
        <v/>
      </c>
      <c r="E68" s="164"/>
      <c r="F68" s="164"/>
      <c r="G68" s="164"/>
      <c r="H68" s="165"/>
      <c r="I68" s="164"/>
      <c r="J68" s="164"/>
      <c r="K68" s="164"/>
      <c r="L68" s="164"/>
      <c r="M68" s="164"/>
      <c r="N68" s="164"/>
      <c r="O68" s="164"/>
      <c r="P68" s="166"/>
      <c r="Q68" s="166"/>
      <c r="R68" s="79"/>
    </row>
    <row r="69" ht="19.5" customHeight="1">
      <c r="A69" s="72"/>
      <c r="B69" s="73"/>
      <c r="C69" s="79"/>
      <c r="D69" s="137" t="str">
        <f t="shared" si="11"/>
        <v/>
      </c>
      <c r="E69" s="164"/>
      <c r="F69" s="164"/>
      <c r="G69" s="164"/>
      <c r="H69" s="165"/>
      <c r="I69" s="164"/>
      <c r="J69" s="164"/>
      <c r="K69" s="164"/>
      <c r="L69" s="164"/>
      <c r="M69" s="164"/>
      <c r="N69" s="164"/>
      <c r="O69" s="164"/>
      <c r="P69" s="166"/>
      <c r="Q69" s="166"/>
      <c r="R69" s="79"/>
    </row>
    <row r="70" ht="19.5" customHeight="1">
      <c r="A70" s="72"/>
      <c r="B70" s="73"/>
      <c r="C70" s="79"/>
      <c r="D70" s="137" t="str">
        <f t="shared" si="11"/>
        <v/>
      </c>
      <c r="E70" s="164"/>
      <c r="F70" s="164"/>
      <c r="G70" s="164"/>
      <c r="H70" s="165"/>
      <c r="I70" s="164"/>
      <c r="J70" s="164"/>
      <c r="K70" s="164"/>
      <c r="L70" s="164"/>
      <c r="M70" s="164"/>
      <c r="N70" s="164"/>
      <c r="O70" s="164"/>
      <c r="P70" s="166"/>
      <c r="Q70" s="166"/>
      <c r="R70" s="79"/>
    </row>
    <row r="71" ht="19.5" customHeight="1">
      <c r="A71" s="72"/>
      <c r="B71" s="73"/>
      <c r="C71" s="79"/>
      <c r="D71" s="137" t="str">
        <f t="shared" si="11"/>
        <v/>
      </c>
      <c r="E71" s="164"/>
      <c r="F71" s="164"/>
      <c r="G71" s="164"/>
      <c r="H71" s="165"/>
      <c r="I71" s="164"/>
      <c r="J71" s="164"/>
      <c r="K71" s="164"/>
      <c r="L71" s="164"/>
      <c r="M71" s="164"/>
      <c r="N71" s="164"/>
      <c r="O71" s="164"/>
      <c r="P71" s="166"/>
      <c r="Q71" s="166"/>
      <c r="R71" s="79"/>
    </row>
    <row r="72" ht="19.5" customHeight="1">
      <c r="A72" s="72"/>
      <c r="B72" s="73"/>
      <c r="C72" s="79"/>
      <c r="D72" s="137" t="str">
        <f t="shared" si="11"/>
        <v/>
      </c>
      <c r="E72" s="164"/>
      <c r="F72" s="164"/>
      <c r="G72" s="164"/>
      <c r="H72" s="165"/>
      <c r="I72" s="164"/>
      <c r="J72" s="164"/>
      <c r="K72" s="164"/>
      <c r="L72" s="164"/>
      <c r="M72" s="164"/>
      <c r="N72" s="164"/>
      <c r="O72" s="164"/>
      <c r="P72" s="166"/>
      <c r="Q72" s="166"/>
      <c r="R72" s="79"/>
    </row>
    <row r="73" ht="19.5" customHeight="1">
      <c r="A73" s="72"/>
      <c r="B73" s="73"/>
      <c r="C73" s="79"/>
      <c r="D73" s="137" t="str">
        <f t="shared" si="11"/>
        <v/>
      </c>
      <c r="E73" s="164"/>
      <c r="F73" s="164"/>
      <c r="G73" s="164"/>
      <c r="H73" s="165"/>
      <c r="I73" s="164"/>
      <c r="J73" s="164"/>
      <c r="K73" s="164"/>
      <c r="L73" s="164"/>
      <c r="M73" s="164"/>
      <c r="N73" s="164"/>
      <c r="O73" s="164"/>
      <c r="P73" s="166"/>
      <c r="Q73" s="166"/>
      <c r="R73" s="79"/>
    </row>
    <row r="74" ht="19.5" customHeight="1">
      <c r="A74" s="72"/>
      <c r="B74" s="73"/>
      <c r="C74" s="79"/>
      <c r="D74" s="137" t="str">
        <f t="shared" si="11"/>
        <v/>
      </c>
      <c r="E74" s="164"/>
      <c r="F74" s="164"/>
      <c r="G74" s="164"/>
      <c r="H74" s="165"/>
      <c r="I74" s="164"/>
      <c r="J74" s="164"/>
      <c r="K74" s="164"/>
      <c r="L74" s="164"/>
      <c r="M74" s="164"/>
      <c r="N74" s="164"/>
      <c r="O74" s="164"/>
      <c r="P74" s="166"/>
      <c r="Q74" s="166"/>
      <c r="R74" s="79"/>
    </row>
    <row r="75" ht="19.5" customHeight="1">
      <c r="A75" s="72"/>
      <c r="B75" s="73"/>
      <c r="C75" s="79"/>
      <c r="D75" s="137" t="str">
        <f t="shared" si="11"/>
        <v/>
      </c>
      <c r="E75" s="164"/>
      <c r="F75" s="164"/>
      <c r="G75" s="164"/>
      <c r="H75" s="165"/>
      <c r="I75" s="164"/>
      <c r="J75" s="164"/>
      <c r="K75" s="164"/>
      <c r="L75" s="164"/>
      <c r="M75" s="164"/>
      <c r="N75" s="164"/>
      <c r="O75" s="164"/>
      <c r="P75" s="166"/>
      <c r="Q75" s="166"/>
      <c r="R75" s="79"/>
    </row>
    <row r="76" ht="19.5" customHeight="1">
      <c r="A76" s="72"/>
      <c r="B76" s="73"/>
      <c r="C76" s="79"/>
      <c r="D76" s="137" t="str">
        <f t="shared" si="11"/>
        <v/>
      </c>
      <c r="E76" s="164"/>
      <c r="F76" s="164"/>
      <c r="G76" s="164"/>
      <c r="H76" s="165"/>
      <c r="I76" s="164"/>
      <c r="J76" s="164"/>
      <c r="K76" s="164"/>
      <c r="L76" s="164"/>
      <c r="M76" s="164"/>
      <c r="N76" s="164"/>
      <c r="O76" s="164"/>
      <c r="P76" s="166"/>
      <c r="Q76" s="166"/>
      <c r="R76" s="79"/>
    </row>
    <row r="77" ht="19.5" customHeight="1">
      <c r="A77" s="72"/>
      <c r="B77" s="73"/>
      <c r="C77" s="79"/>
      <c r="D77" s="137" t="str">
        <f t="shared" si="11"/>
        <v/>
      </c>
      <c r="E77" s="164"/>
      <c r="F77" s="164"/>
      <c r="G77" s="164"/>
      <c r="H77" s="165"/>
      <c r="I77" s="164"/>
      <c r="J77" s="164"/>
      <c r="K77" s="164"/>
      <c r="L77" s="164"/>
      <c r="M77" s="164"/>
      <c r="N77" s="164"/>
      <c r="O77" s="164"/>
      <c r="P77" s="166"/>
      <c r="Q77" s="166"/>
      <c r="R77" s="79"/>
    </row>
    <row r="78" ht="19.5" customHeight="1">
      <c r="A78" s="72"/>
      <c r="B78" s="73"/>
      <c r="C78" s="79"/>
      <c r="D78" s="137" t="str">
        <f t="shared" si="11"/>
        <v/>
      </c>
      <c r="E78" s="164"/>
      <c r="F78" s="164"/>
      <c r="G78" s="164"/>
      <c r="H78" s="165"/>
      <c r="I78" s="164"/>
      <c r="J78" s="164"/>
      <c r="K78" s="164"/>
      <c r="L78" s="164"/>
      <c r="M78" s="164"/>
      <c r="N78" s="164"/>
      <c r="O78" s="164"/>
      <c r="P78" s="166"/>
      <c r="Q78" s="166"/>
      <c r="R78" s="79"/>
    </row>
    <row r="79" ht="19.5" customHeight="1">
      <c r="A79" s="72"/>
      <c r="B79" s="73"/>
      <c r="C79" s="79"/>
      <c r="D79" s="137" t="str">
        <f t="shared" si="11"/>
        <v/>
      </c>
      <c r="E79" s="164"/>
      <c r="F79" s="164"/>
      <c r="G79" s="164"/>
      <c r="H79" s="165"/>
      <c r="I79" s="164"/>
      <c r="J79" s="164"/>
      <c r="K79" s="164"/>
      <c r="L79" s="164"/>
      <c r="M79" s="164"/>
      <c r="N79" s="164"/>
      <c r="O79" s="164"/>
      <c r="P79" s="166"/>
      <c r="Q79" s="166"/>
      <c r="R79" s="79"/>
    </row>
    <row r="80" ht="19.5" customHeight="1">
      <c r="A80" s="72"/>
      <c r="B80" s="73"/>
      <c r="C80" s="79"/>
      <c r="D80" s="137" t="str">
        <f t="shared" si="11"/>
        <v/>
      </c>
      <c r="E80" s="164"/>
      <c r="F80" s="164"/>
      <c r="G80" s="164"/>
      <c r="H80" s="165"/>
      <c r="I80" s="164"/>
      <c r="J80" s="164"/>
      <c r="K80" s="164"/>
      <c r="L80" s="164"/>
      <c r="M80" s="164"/>
      <c r="N80" s="164"/>
      <c r="O80" s="164"/>
      <c r="P80" s="166"/>
      <c r="Q80" s="166"/>
      <c r="R80" s="79"/>
    </row>
  </sheetData>
  <mergeCells count="1">
    <mergeCell ref="K4:M4"/>
  </mergeCells>
  <conditionalFormatting sqref="D25:O26">
    <cfRule type="cellIs" dxfId="0" priority="1" operator="lessThan">
      <formula>0</formula>
    </cfRule>
  </conditionalFormatting>
  <drawing r:id="rId2"/>
  <legacyDrawing r:id="rId3"/>
</worksheet>
</file>